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9600" yWindow="460" windowWidth="16000" windowHeight="14260" tabRatio="500" firstSheet="2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<sst xmlns="http://schemas.openxmlformats.org/spreadsheetml/2006/main" count="324" uniqueCount="81">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</sst>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6" fontId="0" fillId="0" borderId="0" xfId="0" applyNumberFormat="1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123361.72187914468</v>
      </c>
    </row>
    <row r="3" spans="1:2" ht="15.75" customHeight="1" x14ac:dyDescent="0.15">
      <c r="A3" s="5" t="s">
        <v>8</v>
      </c>
      <c r="B3" s="24">
        <v>27826.550789905024</v>
      </c>
    </row>
    <row r="4" spans="1:2" ht="15.75" customHeight="1" x14ac:dyDescent="0.15">
      <c r="A4" s="5" t="s">
        <v>9</v>
      </c>
      <c r="B4" s="25">
        <v>32718.082020981867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0.44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5" sqref="C2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28364.307999999997</v>
      </c>
    </row>
    <row r="3" spans="1:2" ht="15.75" customHeight="1" x14ac:dyDescent="0.15">
      <c r="A3" s="4">
        <v>2018</v>
      </c>
      <c r="B3" s="17">
        <v>28902.02</v>
      </c>
    </row>
    <row r="4" spans="1:2" ht="15.75" customHeight="1" x14ac:dyDescent="0.15">
      <c r="A4" s="4">
        <v>2019</v>
      </c>
      <c r="B4" s="17">
        <v>29574.16</v>
      </c>
    </row>
    <row r="5" spans="1:2" ht="15.75" customHeight="1" x14ac:dyDescent="0.15">
      <c r="A5" s="4">
        <v>2020</v>
      </c>
      <c r="B5" s="17">
        <v>30111.871999999999</v>
      </c>
    </row>
    <row r="6" spans="1:2" ht="15.75" customHeight="1" x14ac:dyDescent="0.15">
      <c r="A6" s="4">
        <v>2021</v>
      </c>
      <c r="B6" s="17">
        <v>30649.583999999999</v>
      </c>
    </row>
    <row r="7" spans="1:2" ht="15.75" customHeight="1" x14ac:dyDescent="0.15">
      <c r="A7" s="4">
        <v>2022</v>
      </c>
      <c r="B7" s="17">
        <v>31321.723999999998</v>
      </c>
    </row>
    <row r="8" spans="1:2" ht="15.75" customHeight="1" x14ac:dyDescent="0.15">
      <c r="A8" s="4">
        <v>2023</v>
      </c>
      <c r="B8" s="17">
        <v>31993.863999999998</v>
      </c>
    </row>
    <row r="9" spans="1:2" ht="15.75" customHeight="1" x14ac:dyDescent="0.15">
      <c r="A9" s="4">
        <v>2024</v>
      </c>
      <c r="B9" s="17">
        <v>32531.575999999997</v>
      </c>
    </row>
    <row r="10" spans="1:2" ht="15.75" customHeight="1" x14ac:dyDescent="0.15">
      <c r="A10" s="4">
        <v>2025</v>
      </c>
      <c r="B10" s="17">
        <v>33338.144</v>
      </c>
    </row>
    <row r="11" spans="1:2" ht="15.75" customHeight="1" x14ac:dyDescent="0.15">
      <c r="A11" s="4">
        <v>2026</v>
      </c>
      <c r="B11" s="17">
        <v>34010.284</v>
      </c>
    </row>
    <row r="12" spans="1:2" ht="15.75" customHeight="1" x14ac:dyDescent="0.15">
      <c r="A12" s="4">
        <v>2027</v>
      </c>
      <c r="B12" s="17">
        <v>34682.423999999999</v>
      </c>
    </row>
    <row r="13" spans="1:2" ht="15.75" customHeight="1" x14ac:dyDescent="0.15">
      <c r="A13" s="4">
        <v>2028</v>
      </c>
      <c r="B13" s="17">
        <v>35354.563999999998</v>
      </c>
    </row>
    <row r="14" spans="1:2" ht="15.75" customHeight="1" x14ac:dyDescent="0.15">
      <c r="A14" s="4">
        <v>2029</v>
      </c>
      <c r="B14" s="17">
        <v>36161.131999999998</v>
      </c>
    </row>
    <row r="15" spans="1:2" ht="15.75" customHeight="1" x14ac:dyDescent="0.15">
      <c r="A15" s="4">
        <v>2030</v>
      </c>
      <c r="B15" s="17">
        <v>36833.271999999997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C17" sqref="C1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</v>
      </c>
      <c r="C2" s="20">
        <v>0.95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0.27329999999999999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0.26300000000000001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0.77900000000000003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0.38700000000000001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0.44</v>
      </c>
      <c r="E4" s="4">
        <f>demographics!$B$6</f>
        <v>0.44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0.44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0.44</v>
      </c>
      <c r="D3" s="15">
        <f>demographics!$B$5 * 'Interventions target population'!$G$6</f>
        <v>0.44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8" sqref="B8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30</v>
      </c>
      <c r="B2" s="29">
        <v>46</v>
      </c>
      <c r="C2" s="29">
        <v>65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44.996036743693615</v>
      </c>
      <c r="D2" s="36">
        <f t="shared" ref="D2:G2" si="0">(1-_xlfn.NORM.DIST(_xlfn.NORM.INV(SUM(D4:D5)/100, 0, 1) + 1, 0, 1, TRUE)) * 100</f>
        <v>44.996036743693615</v>
      </c>
      <c r="E2" s="36">
        <f t="shared" si="0"/>
        <v>33.903046644949782</v>
      </c>
      <c r="F2" s="36">
        <f t="shared" si="0"/>
        <v>13.208041984313502</v>
      </c>
      <c r="G2" s="36">
        <f t="shared" si="0"/>
        <v>12.208999486431782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35.904544651655222</v>
      </c>
      <c r="D3" s="36">
        <f t="shared" ref="D3:G3" si="1" xml:space="preserve"> _xlfn.NORM.DIST(_xlfn.NORM.INV(SUM(D4:D5)/100,0,1)+1, 0, 1, TRUE)*100 - _xlfn.SUM(D4:D5)</f>
        <v>35.904544651655222</v>
      </c>
      <c r="E3" s="36">
        <f t="shared" si="1"/>
        <v>38.16584870388742</v>
      </c>
      <c r="F3" s="36">
        <f t="shared" si="1"/>
        <v>32.150388248244639</v>
      </c>
      <c r="G3" s="36">
        <f t="shared" si="1"/>
        <v>31.253849350777521</v>
      </c>
    </row>
    <row r="4" spans="1:7" ht="15.75" customHeight="1" x14ac:dyDescent="0.15">
      <c r="B4" s="5" t="s">
        <v>32</v>
      </c>
      <c r="C4" s="31">
        <v>12.258392963625523</v>
      </c>
      <c r="D4" s="31">
        <v>12.258392963625523</v>
      </c>
      <c r="E4" s="31">
        <v>19.379822599880743</v>
      </c>
      <c r="F4" s="31">
        <v>34.862082587954689</v>
      </c>
      <c r="G4" s="31">
        <v>36.564330649970188</v>
      </c>
    </row>
    <row r="5" spans="1:7" ht="15.75" customHeight="1" x14ac:dyDescent="0.15">
      <c r="B5" s="5" t="s">
        <v>33</v>
      </c>
      <c r="C5" s="31">
        <v>6.8410256410256398</v>
      </c>
      <c r="D5" s="31">
        <v>6.8410256410256398</v>
      </c>
      <c r="E5" s="31">
        <v>8.5512820512820511</v>
      </c>
      <c r="F5" s="31">
        <v>19.77948717948718</v>
      </c>
      <c r="G5" s="31">
        <v>19.972820512820512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97.072549019607834</v>
      </c>
      <c r="D10" s="31">
        <v>60.286013071895425</v>
      </c>
      <c r="E10" s="31">
        <v>1.7745098039215688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2.886274509803922</v>
      </c>
      <c r="D11" s="31">
        <v>5.9858823529411769</v>
      </c>
      <c r="E11" s="31">
        <v>1.0196078431372551</v>
      </c>
      <c r="F11" s="31">
        <v>3.1372549019607843E-2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1">
        <v>29.255023183925815</v>
      </c>
      <c r="E12" s="31">
        <v>97.203122102009274</v>
      </c>
      <c r="F12" s="31">
        <v>75.331684698608953</v>
      </c>
      <c r="G12" s="7">
        <v>0</v>
      </c>
    </row>
    <row r="13" spans="1:7" ht="15.75" customHeight="1" x14ac:dyDescent="0.15">
      <c r="B13" s="5" t="s">
        <v>48</v>
      </c>
      <c r="C13" s="34">
        <v>4.1176470588244474E-2</v>
      </c>
      <c r="D13" s="31">
        <f>100-D10-D11-D12</f>
        <v>4.4730813912375851</v>
      </c>
      <c r="E13" s="31">
        <f>100-E12-E11-E10</f>
        <v>2.7602509319017976E-3</v>
      </c>
      <c r="F13" s="31">
        <f>100-F12-F11-F10</f>
        <v>24.636942752371439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2.6423255813953491E-2</v>
      </c>
      <c r="B2" s="30">
        <v>0.13800406976744187</v>
      </c>
      <c r="C2" s="30">
        <v>0.22904941860465119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1.4864440677966104</v>
      </c>
      <c r="C2" s="35">
        <v>1.4864440677966104</v>
      </c>
      <c r="D2" s="35">
        <v>5.0400237288135603</v>
      </c>
      <c r="E2" s="35">
        <v>4.8542389830508474</v>
      </c>
      <c r="F2" s="35">
        <v>1.6954830508474579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2017-09-22T03:32:11Z</dcterms:modified>
</cp:coreProperties>
</file>