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60" yWindow="-21140" windowWidth="35600" windowHeight="20580" tabRatio="500" firstSheet="22" activeTab="30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0" l="1"/>
  <c r="D42" i="20"/>
  <c r="D6" i="2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C18" i="1" l="1"/>
  <c r="D5" i="20" l="1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<sst xmlns="http://schemas.openxmlformats.org/spreadsheetml/2006/main" count="1431" uniqueCount="273">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</sst>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0.33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0" sqref="B20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S43" sqref="S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0.24119999999999997</v>
      </c>
      <c r="F7" s="27">
        <f>'Baseline year demographics'!C8*(1-'Baseline year demographics'!C9)</f>
        <v>0.24119999999999997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0.1188</v>
      </c>
      <c r="F8" s="27">
        <f>'Baseline year demographics'!C8*'Baseline year demographics'!C9</f>
        <v>0.1188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0.66999999999999993</v>
      </c>
      <c r="F9" s="27">
        <f>(1-'Baseline year demographics'!$C9)</f>
        <v>0.66999999999999993</v>
      </c>
      <c r="G9" s="27">
        <f>(1-'Baseline year demographics'!$C9)</f>
        <v>0.66999999999999993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0.33</v>
      </c>
      <c r="F10" s="27">
        <f>'Baseline year demographics'!$C9</f>
        <v>0.33</v>
      </c>
      <c r="G10" s="27">
        <f>'Baseline year demographics'!$C9</f>
        <v>0.33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0.66999999999999993</v>
      </c>
      <c r="I16" s="3">
        <f>1-'Baseline year demographics'!$C9</f>
        <v>0.66999999999999993</v>
      </c>
      <c r="J16" s="3">
        <f>1-'Baseline year demographics'!$C9</f>
        <v>0.66999999999999993</v>
      </c>
      <c r="K16" s="3">
        <f>1-'Baseline year demographics'!$C9</f>
        <v>0.66999999999999993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0.33</v>
      </c>
      <c r="I17" s="27">
        <f>'Baseline year demographics'!$C9</f>
        <v>0.33</v>
      </c>
      <c r="J17" s="27">
        <f>'Baseline year demographics'!$C9</f>
        <v>0.33</v>
      </c>
      <c r="K17" s="27">
        <f>'Baseline year demographics'!$C9</f>
        <v>0.33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0.66999999999999993</v>
      </c>
      <c r="I18" s="32">
        <f xml:space="preserve"> 1-'Baseline year demographics'!$C9</f>
        <v>0.66999999999999993</v>
      </c>
      <c r="J18" s="32">
        <f xml:space="preserve"> 1-'Baseline year demographics'!$C9</f>
        <v>0.66999999999999993</v>
      </c>
      <c r="K18" s="32">
        <f xml:space="preserve"> 1-'Baseline year demographics'!$C9</f>
        <v>0.66999999999999993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0.33</v>
      </c>
      <c r="I19" s="32">
        <f>'Baseline year demographics'!$C9</f>
        <v>0.33</v>
      </c>
      <c r="J19" s="32">
        <f>'Baseline year demographics'!$C9</f>
        <v>0.33</v>
      </c>
      <c r="K19" s="32">
        <f>'Baseline year demographics'!$C9</f>
        <v>0.33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0.33</v>
      </c>
      <c r="I20" s="32">
        <f>'Baseline year demographics'!$C9</f>
        <v>0.33</v>
      </c>
      <c r="J20" s="32">
        <f>'Baseline year demographics'!$C9</f>
        <v>0.33</v>
      </c>
      <c r="K20" s="32">
        <f>'Baseline year demographics'!$C9</f>
        <v>0.33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8.4902399999999989E-2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0.10940831999999998</v>
      </c>
      <c r="M23" s="27">
        <f>'Baseline year demographics'!$C$8*(1-'Baseline year demographics'!$C$9)*(0.7)</f>
        <v>0.16883999999999996</v>
      </c>
      <c r="N23" s="27">
        <f>'Baseline year demographics'!$C$8*(1-'Baseline year demographics'!$C$9)*(0.7)</f>
        <v>0.16883999999999996</v>
      </c>
      <c r="O23" s="27">
        <f>'Baseline year demographics'!$C$8*(1-'Baseline year demographics'!$C$9)*(0.7)</f>
        <v>0.16883999999999996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4.6889279999999998E-2</v>
      </c>
      <c r="M24" s="27">
        <f>'Baseline year demographics'!$C$8*(1-'Baseline year demographics'!$C$9)*(0.3)</f>
        <v>7.2359999999999994E-2</v>
      </c>
      <c r="N24" s="27">
        <f>'Baseline year demographics'!$C$8*(1-'Baseline year demographics'!$C$9)*(0.3)</f>
        <v>7.2359999999999994E-2</v>
      </c>
      <c r="O24" s="27">
        <f>'Baseline year demographics'!$C$8*(1-'Baseline year demographics'!$C$9)*(0.3)</f>
        <v>7.2359999999999994E-2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0.15093759999999998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0.13615257599999997</v>
      </c>
      <c r="M26" s="27">
        <f>(1-'Baseline year demographics'!$C$8)*(1-'Baseline year demographics'!$C$9)*(0.49)</f>
        <v>0.21011199999999997</v>
      </c>
      <c r="N26" s="27">
        <f>(1-'Baseline year demographics'!$C$8)*(1-'Baseline year demographics'!$C$9)*(0.49)</f>
        <v>0.21011199999999997</v>
      </c>
      <c r="O26" s="27">
        <f>(1-'Baseline year demographics'!$C$8)*(1-'Baseline year demographics'!$C$9)*(0.49)</f>
        <v>0.21011199999999997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5.8351103999999994E-2</v>
      </c>
      <c r="M27" s="27">
        <f>(1-'Baseline year demographics'!$C$8)*(1-'Baseline year demographics'!$C$9)*(0.21)</f>
        <v>9.0047999999999989E-2</v>
      </c>
      <c r="N27" s="27">
        <f>(1-'Baseline year demographics'!$C$8)*(1-'Baseline year demographics'!$C$9)*(0.21)</f>
        <v>9.0047999999999989E-2</v>
      </c>
      <c r="O27" s="27">
        <f>(1-'Baseline year demographics'!$C$8)*(1-'Baseline year demographics'!$C$9)*(0.21)</f>
        <v>9.0047999999999989E-2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8.3358719999999983E-2</v>
      </c>
      <c r="M28" s="27">
        <f>(1-'Baseline year demographics'!$C$8)*(1-'Baseline year demographics'!$C$9)*(0.3)</f>
        <v>0.12863999999999998</v>
      </c>
      <c r="N28" s="27">
        <f>(1-'Baseline year demographics'!$C$8)*(1-'Baseline year demographics'!$C$9)*(0.3)</f>
        <v>0.12863999999999998</v>
      </c>
      <c r="O28" s="27">
        <f>(1-'Baseline year demographics'!$C$8)*(1-'Baseline year demographics'!$C$9)*(0.3)</f>
        <v>0.12863999999999998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4.1817599999999996E-2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5.388768E-2</v>
      </c>
      <c r="M30" s="27">
        <f>'Baseline year demographics'!$C$8*('Baseline year demographics'!$C$9)*(0.7)</f>
        <v>8.3159999999999998E-2</v>
      </c>
      <c r="N30" s="27">
        <f>'Baseline year demographics'!$C$8*('Baseline year demographics'!$C$9)*(0.7)</f>
        <v>8.3159999999999998E-2</v>
      </c>
      <c r="O30" s="27">
        <f>'Baseline year demographics'!$C$8*('Baseline year demographics'!$C$9)*(0.7)</f>
        <v>8.3159999999999998E-2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2.3094719999999999E-2</v>
      </c>
      <c r="M31" s="27">
        <f>'Baseline year demographics'!$C$8*('Baseline year demographics'!$C$9)*(0.3)</f>
        <v>3.5639999999999998E-2</v>
      </c>
      <c r="N31" s="27">
        <f>'Baseline year demographics'!$C$8*('Baseline year demographics'!$C$9)*(0.3)</f>
        <v>3.5639999999999998E-2</v>
      </c>
      <c r="O31" s="27">
        <f>'Baseline year demographics'!$C$8*('Baseline year demographics'!$C$9)*(0.3)</f>
        <v>3.5639999999999998E-2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7.4342400000000003E-2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6.7060224000000015E-2</v>
      </c>
      <c r="M33" s="27">
        <f>(1-'Baseline year demographics'!$C$8)*('Baseline year demographics'!$C$9)*(0.49)</f>
        <v>0.10348800000000001</v>
      </c>
      <c r="N33" s="27">
        <f>(1-'Baseline year demographics'!$C$8)*('Baseline year demographics'!$C$9)*(0.49)</f>
        <v>0.10348800000000001</v>
      </c>
      <c r="O33" s="27">
        <f>(1-'Baseline year demographics'!$C$8)*('Baseline year demographics'!$C$9)*(0.49)</f>
        <v>0.10348800000000001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2.8740096000000003E-2</v>
      </c>
      <c r="M34" s="27">
        <f>(1-'Baseline year demographics'!$C$8)*('Baseline year demographics'!$C$9)*(0.21)</f>
        <v>4.4352000000000003E-2</v>
      </c>
      <c r="N34" s="27">
        <f>(1-'Baseline year demographics'!$C$8)*('Baseline year demographics'!$C$9)*(0.21)</f>
        <v>4.4352000000000003E-2</v>
      </c>
      <c r="O34" s="27">
        <f>(1-'Baseline year demographics'!$C$8)*('Baseline year demographics'!$C$9)*(0.21)</f>
        <v>4.4352000000000003E-2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4.1057280000000002E-2</v>
      </c>
      <c r="M35" s="27">
        <f>(1-'Baseline year demographics'!$C$8)*('Baseline year demographics'!$C$9)*(0.3)</f>
        <v>6.336E-2</v>
      </c>
      <c r="N35" s="27">
        <f>(1-'Baseline year demographics'!$C$8)*('Baseline year demographics'!$C$9)*(0.3)</f>
        <v>6.336E-2</v>
      </c>
      <c r="O35" s="27">
        <f>(1-'Baseline year demographics'!$C$8)*('Baseline year demographics'!$C$9)*(0.3)</f>
        <v>6.336E-2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0.33</v>
      </c>
      <c r="E49" s="32">
        <f>'Baseline year demographics'!$C9</f>
        <v>0.33</v>
      </c>
      <c r="F49" s="32">
        <f>'Baseline year demographics'!$C9</f>
        <v>0.33</v>
      </c>
      <c r="G49" s="32">
        <f>'Baseline year demographics'!$C9</f>
        <v>0.33</v>
      </c>
      <c r="H49" s="32">
        <f>'Baseline year demographics'!$C9</f>
        <v>0.33</v>
      </c>
      <c r="I49" s="32">
        <f>'Baseline year demographics'!$C9</f>
        <v>0.33</v>
      </c>
      <c r="J49" s="32">
        <f>'Baseline year demographics'!$C9</f>
        <v>0.33</v>
      </c>
      <c r="K49" s="32">
        <f>'Baseline year demographics'!$C9</f>
        <v>0.33</v>
      </c>
      <c r="L49" s="32">
        <f>'Baseline year demographics'!$C9</f>
        <v>0.33</v>
      </c>
      <c r="M49" s="32">
        <f>'Baseline year demographics'!$C9</f>
        <v>0.33</v>
      </c>
      <c r="N49" s="32">
        <f>'Baseline year demographics'!$C9</f>
        <v>0.33</v>
      </c>
      <c r="O49" s="32">
        <f>'Baseline year demographics'!$C9</f>
        <v>0.33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8" sqref="B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B25" sqref="B25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10" sqref="A1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44" sqref="A44:XFD4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6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D18" sqref="D18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4" x14ac:dyDescent="0.15">
      <c r="A17" t="str">
        <f>A16</f>
        <v>IFA fortification of wheat flour</v>
      </c>
      <c r="B17" s="132" t="s">
        <v>271</v>
      </c>
      <c r="C17" s="35"/>
    </row>
    <row r="18" spans="1:4" x14ac:dyDescent="0.15">
      <c r="A18" t="str">
        <f>'Programs to include'!A10</f>
        <v>IFAS not poor: community</v>
      </c>
      <c r="B18" s="132" t="s">
        <v>270</v>
      </c>
      <c r="C18" s="35"/>
    </row>
    <row r="19" spans="1:4" x14ac:dyDescent="0.15">
      <c r="A19" t="str">
        <f>A18</f>
        <v>IFAS not poor: community</v>
      </c>
      <c r="B19" s="132" t="s">
        <v>271</v>
      </c>
      <c r="C19" s="35"/>
      <c r="D19">
        <v>1</v>
      </c>
    </row>
    <row r="20" spans="1:4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4" x14ac:dyDescent="0.15">
      <c r="A21" t="str">
        <f>A20</f>
        <v>IFAS not poor: community (malaria area)</v>
      </c>
      <c r="B21" s="132" t="s">
        <v>271</v>
      </c>
      <c r="C21" s="35"/>
      <c r="D21">
        <v>1</v>
      </c>
    </row>
    <row r="22" spans="1:4" x14ac:dyDescent="0.15">
      <c r="A22" t="str">
        <f>'Programs to include'!A12</f>
        <v>IFAS not poor: hospital</v>
      </c>
      <c r="B22" s="132" t="s">
        <v>270</v>
      </c>
      <c r="C22" s="35"/>
    </row>
    <row r="23" spans="1:4" x14ac:dyDescent="0.15">
      <c r="A23" t="str">
        <f>A22</f>
        <v>IFAS not poor: hospital</v>
      </c>
      <c r="B23" s="132" t="s">
        <v>271</v>
      </c>
      <c r="C23" s="35"/>
      <c r="D23">
        <v>1</v>
      </c>
    </row>
    <row r="24" spans="1:4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4" x14ac:dyDescent="0.15">
      <c r="A25" t="str">
        <f>A24</f>
        <v>IFAS not poor: hospital (malaria area)</v>
      </c>
      <c r="B25" s="132" t="s">
        <v>271</v>
      </c>
      <c r="C25" s="35"/>
      <c r="D25">
        <v>1</v>
      </c>
    </row>
    <row r="26" spans="1:4" x14ac:dyDescent="0.15">
      <c r="A26" t="str">
        <f>'Programs to include'!A14</f>
        <v>IFAS not poor: retailer</v>
      </c>
      <c r="B26" s="132" t="s">
        <v>270</v>
      </c>
      <c r="C26" s="35"/>
    </row>
    <row r="27" spans="1:4" x14ac:dyDescent="0.15">
      <c r="A27" t="str">
        <f>A26</f>
        <v>IFAS not poor: retailer</v>
      </c>
      <c r="B27" s="132" t="s">
        <v>271</v>
      </c>
      <c r="C27" s="35"/>
    </row>
    <row r="28" spans="1:4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4" x14ac:dyDescent="0.15">
      <c r="A29" t="str">
        <f>A28</f>
        <v>IFAS not poor: retailer (malaria area)</v>
      </c>
      <c r="B29" s="132" t="s">
        <v>271</v>
      </c>
      <c r="C29" s="35"/>
    </row>
    <row r="30" spans="1:4" x14ac:dyDescent="0.15">
      <c r="A30" t="str">
        <f>'Programs to include'!A16</f>
        <v>IFAS not poor: school</v>
      </c>
      <c r="B30" s="132" t="s">
        <v>270</v>
      </c>
      <c r="C30" s="35"/>
    </row>
    <row r="31" spans="1:4" x14ac:dyDescent="0.15">
      <c r="A31" t="str">
        <f>A30</f>
        <v>IFAS not poor: school</v>
      </c>
      <c r="B31" s="132" t="s">
        <v>271</v>
      </c>
      <c r="C31" s="35"/>
    </row>
    <row r="32" spans="1:4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SUM(Distributions!$C$4:$C$5)</f>
        <v>0.13999999999999999</v>
      </c>
      <c r="D2" s="94">
        <f>SUM(Distributions!$C$4:$C$5)</f>
        <v>0.13999999999999999</v>
      </c>
      <c r="E2" s="94">
        <f>SUM(Distributions!$C$4:$C$5)</f>
        <v>0.13999999999999999</v>
      </c>
      <c r="F2" s="94">
        <f>SUM(Distributions!$C$4:$C$5)</f>
        <v>0.13999999999999999</v>
      </c>
      <c r="G2" s="94">
        <f>SUM(Distributions!$C$4:$C$5)</f>
        <v>0.13999999999999999</v>
      </c>
      <c r="H2" s="94">
        <f>SUM(Distributions!$C$4:$C$5)</f>
        <v>0.13999999999999999</v>
      </c>
      <c r="I2" s="94">
        <f>SUM(Distributions!$C$4:$C$5)</f>
        <v>0.13999999999999999</v>
      </c>
      <c r="J2" s="94">
        <f>SUM(Distributions!$C$4:$C$5)</f>
        <v>0.13999999999999999</v>
      </c>
      <c r="K2" s="94">
        <f>SUM(Distributions!$C$4:$C$5)</f>
        <v>0.13999999999999999</v>
      </c>
    </row>
    <row r="3" spans="1:11" x14ac:dyDescent="0.15">
      <c r="B3" s="10" t="s">
        <v>7</v>
      </c>
      <c r="C3" s="94">
        <f>SUM(Distributions!D$4:D$5)</f>
        <v>0.13999999999999999</v>
      </c>
      <c r="D3" s="94">
        <f>SUM(Distributions!D$4:D$5)</f>
        <v>0.13999999999999999</v>
      </c>
      <c r="E3" s="94">
        <f>SUM(Distributions!D$4:D$5)</f>
        <v>0.13999999999999999</v>
      </c>
      <c r="F3" s="94">
        <f>SUM(Distributions!D$4:D$5)</f>
        <v>0.13999999999999999</v>
      </c>
      <c r="G3" s="94">
        <f>SUM(Distributions!D$4:D$5)</f>
        <v>0.13999999999999999</v>
      </c>
      <c r="H3" s="94">
        <f>SUM(Distributions!D$4:D$5)</f>
        <v>0.13999999999999999</v>
      </c>
      <c r="I3" s="94">
        <f>SUM(Distributions!D$4:D$5)</f>
        <v>0.13999999999999999</v>
      </c>
      <c r="J3" s="94">
        <f>SUM(Distributions!D$4:D$5)</f>
        <v>0.13999999999999999</v>
      </c>
      <c r="K3" s="94">
        <f>SUM(Distributions!D$4:D$5)</f>
        <v>0.13999999999999999</v>
      </c>
    </row>
    <row r="4" spans="1:11" x14ac:dyDescent="0.15">
      <c r="B4" s="10" t="s">
        <v>8</v>
      </c>
      <c r="C4" s="94">
        <f>SUM(Distributions!E$4:E$5)</f>
        <v>0.19600000000000001</v>
      </c>
      <c r="D4" s="94">
        <f>SUM(Distributions!E$4:E$5)</f>
        <v>0.19600000000000001</v>
      </c>
      <c r="E4" s="94">
        <f>SUM(Distributions!E$4:E$5)</f>
        <v>0.19600000000000001</v>
      </c>
      <c r="F4" s="94">
        <f>SUM(Distributions!E$4:E$5)</f>
        <v>0.19600000000000001</v>
      </c>
      <c r="G4" s="94">
        <f>SUM(Distributions!E$4:E$5)</f>
        <v>0.19600000000000001</v>
      </c>
      <c r="H4" s="94">
        <f>SUM(Distributions!E$4:E$5)</f>
        <v>0.19600000000000001</v>
      </c>
      <c r="I4" s="94">
        <f>SUM(Distributions!E$4:E$5)</f>
        <v>0.19600000000000001</v>
      </c>
      <c r="J4" s="94">
        <f>SUM(Distributions!E$4:E$5)</f>
        <v>0.19600000000000001</v>
      </c>
      <c r="K4" s="94">
        <f>SUM(Distributions!E$4:E$5)</f>
        <v>0.19600000000000001</v>
      </c>
    </row>
    <row r="5" spans="1:11" x14ac:dyDescent="0.15">
      <c r="B5" s="10" t="s">
        <v>9</v>
      </c>
      <c r="C5" s="94">
        <f>SUM(Distributions!F$4:F$5)</f>
        <v>0.38100000000000001</v>
      </c>
      <c r="D5" s="94">
        <f>SUM(Distributions!F$4:F$5)</f>
        <v>0.38100000000000001</v>
      </c>
      <c r="E5" s="94">
        <f>SUM(Distributions!F$4:F$5)</f>
        <v>0.38100000000000001</v>
      </c>
      <c r="F5" s="94">
        <f>SUM(Distributions!F$4:F$5)</f>
        <v>0.38100000000000001</v>
      </c>
      <c r="G5" s="94">
        <f>SUM(Distributions!F$4:F$5)</f>
        <v>0.38100000000000001</v>
      </c>
      <c r="H5" s="94">
        <f>SUM(Distributions!F$4:F$5)</f>
        <v>0.38100000000000001</v>
      </c>
      <c r="I5" s="94">
        <f>SUM(Distributions!F$4:F$5)</f>
        <v>0.38100000000000001</v>
      </c>
      <c r="J5" s="94">
        <f>SUM(Distributions!F$4:F$5)</f>
        <v>0.38100000000000001</v>
      </c>
      <c r="K5" s="94">
        <f>SUM(Distributions!F$4:F$5)</f>
        <v>0.38100000000000001</v>
      </c>
    </row>
    <row r="6" spans="1:11" x14ac:dyDescent="0.15">
      <c r="B6" s="10" t="s">
        <v>10</v>
      </c>
      <c r="C6" s="94">
        <f>SUM(Distributions!G$4:G$5)</f>
        <v>0.41400000000000003</v>
      </c>
      <c r="D6" s="94">
        <f>SUM(Distributions!G$4:G$5)</f>
        <v>0.41400000000000003</v>
      </c>
      <c r="E6" s="94">
        <f>SUM(Distributions!G$4:G$5)</f>
        <v>0.41400000000000003</v>
      </c>
      <c r="F6" s="94">
        <f>SUM(Distributions!G$4:G$5)</f>
        <v>0.41400000000000003</v>
      </c>
      <c r="G6" s="94">
        <f>SUM(Distributions!G$4:G$5)</f>
        <v>0.41400000000000003</v>
      </c>
      <c r="H6" s="94">
        <f>SUM(Distributions!G$4:G$5)</f>
        <v>0.41400000000000003</v>
      </c>
      <c r="I6" s="94">
        <f>SUM(Distributions!G$4:G$5)</f>
        <v>0.41400000000000003</v>
      </c>
      <c r="J6" s="94">
        <f>SUM(Distributions!G$4:G$5)</f>
        <v>0.41400000000000003</v>
      </c>
      <c r="K6" s="94">
        <f>SUM(Distributions!G$4:G$5)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SUM(Distributions!C10:C11)</f>
        <v>0.19900000000000001</v>
      </c>
    </row>
    <row r="9" spans="1:11" x14ac:dyDescent="0.15">
      <c r="B9" s="10" t="s">
        <v>7</v>
      </c>
      <c r="K9" s="94">
        <f>SUM(Distributions!D10:D11)</f>
        <v>0.19900000000000001</v>
      </c>
    </row>
    <row r="10" spans="1:11" x14ac:dyDescent="0.15">
      <c r="B10" s="10" t="s">
        <v>8</v>
      </c>
      <c r="K10" s="94">
        <f>SUM(Distributions!E10:E11)</f>
        <v>0.182</v>
      </c>
    </row>
    <row r="11" spans="1:11" x14ac:dyDescent="0.15">
      <c r="B11" s="10" t="s">
        <v>9</v>
      </c>
      <c r="K11" s="94">
        <f>SUM(Distributions!F10:F11)</f>
        <v>0.151</v>
      </c>
    </row>
    <row r="12" spans="1:11" x14ac:dyDescent="0.15">
      <c r="B12" s="10" t="s">
        <v>10</v>
      </c>
      <c r="K12" s="94">
        <f>SUM(Distributions!G10:G11)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'Prevalence of anaemia'!C3</f>
        <v>0.05</v>
      </c>
    </row>
    <row r="15" spans="1:11" x14ac:dyDescent="0.15">
      <c r="B15" s="10" t="s">
        <v>7</v>
      </c>
      <c r="K15" s="94">
        <f>'Prevalence of anaemia'!D3</f>
        <v>0.05</v>
      </c>
    </row>
    <row r="16" spans="1:11" x14ac:dyDescent="0.15">
      <c r="B16" s="10" t="s">
        <v>8</v>
      </c>
      <c r="K16" s="94">
        <f>'Prevalence of anaemia'!E3</f>
        <v>0.31079999999999997</v>
      </c>
    </row>
    <row r="17" spans="1:11" x14ac:dyDescent="0.15">
      <c r="B17" s="10" t="s">
        <v>9</v>
      </c>
      <c r="K17" s="94">
        <f>'Prevalence of anaemia'!F3</f>
        <v>0.23100000000000001</v>
      </c>
    </row>
    <row r="18" spans="1:11" x14ac:dyDescent="0.15">
      <c r="B18" s="10" t="s">
        <v>10</v>
      </c>
      <c r="K18" s="94">
        <f>'Prevalence of anaemia'!G3</f>
        <v>0.17934</v>
      </c>
    </row>
    <row r="19" spans="1:11" x14ac:dyDescent="0.15">
      <c r="B19" s="10" t="s">
        <v>114</v>
      </c>
      <c r="K19" s="94">
        <f>'Prevalence of anaemia'!H3</f>
        <v>0.23580000000000001</v>
      </c>
    </row>
    <row r="20" spans="1:11" x14ac:dyDescent="0.15">
      <c r="B20" s="10" t="s">
        <v>115</v>
      </c>
      <c r="K20" s="94">
        <f>'Prevalence of anaemia'!I3</f>
        <v>0.23580000000000001</v>
      </c>
    </row>
    <row r="21" spans="1:11" x14ac:dyDescent="0.15">
      <c r="B21" s="10" t="s">
        <v>116</v>
      </c>
      <c r="K21" s="94">
        <f>'Prevalence of anaemia'!J3</f>
        <v>0.23580000000000001</v>
      </c>
    </row>
    <row r="22" spans="1:11" x14ac:dyDescent="0.15">
      <c r="B22" s="10" t="s">
        <v>117</v>
      </c>
      <c r="K22" s="94">
        <f>'Prevalence of anaemia'!K3</f>
        <v>0.23580000000000001</v>
      </c>
    </row>
    <row r="23" spans="1:11" x14ac:dyDescent="0.15">
      <c r="B23" s="10" t="s">
        <v>110</v>
      </c>
      <c r="K23" s="94">
        <f>'Prevalence of anaemia'!L3</f>
        <v>0.2238</v>
      </c>
    </row>
    <row r="24" spans="1:11" x14ac:dyDescent="0.15">
      <c r="B24" s="10" t="s">
        <v>111</v>
      </c>
      <c r="K24" s="94">
        <f>'Prevalence of anaemia'!M3</f>
        <v>0.2238</v>
      </c>
    </row>
    <row r="25" spans="1:11" x14ac:dyDescent="0.15">
      <c r="B25" s="10" t="s">
        <v>112</v>
      </c>
      <c r="K25" s="94">
        <f>'Prevalence of anaemia'!N3</f>
        <v>0.2238</v>
      </c>
    </row>
    <row r="26" spans="1:11" x14ac:dyDescent="0.15">
      <c r="B26" s="10" t="s">
        <v>113</v>
      </c>
      <c r="K26" s="94">
        <f>'Prevalence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I29" sqref="I2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2018-02-08T05:37:02Z</dcterms:modified>
</cp:coreProperties>
</file>