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65796D2-E844-4707-AECE-086CDA37655F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<sst xmlns="http://schemas.openxmlformats.org/spreadsheetml/2006/main" count="1114" uniqueCount="272">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</sst>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11512373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0.13919999999999999</v>
      </c>
    </row>
    <row r="24" spans="1:3" ht="15" customHeight="1" x14ac:dyDescent="0.25">
      <c r="B24" s="20" t="s">
        <v>102</v>
      </c>
      <c r="C24" s="67">
        <v>0.56269999999999998</v>
      </c>
    </row>
    <row r="25" spans="1:3" ht="15" customHeight="1" x14ac:dyDescent="0.25">
      <c r="B25" s="20" t="s">
        <v>103</v>
      </c>
      <c r="C25" s="67">
        <v>0.27879999999999999</v>
      </c>
    </row>
    <row r="26" spans="1:3" ht="15" customHeight="1" x14ac:dyDescent="0.25">
      <c r="B26" s="20" t="s">
        <v>104</v>
      </c>
      <c r="C26" s="67">
        <v>1.9199999999999998E-2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7.6</v>
      </c>
    </row>
    <row r="38" spans="1:5" ht="15" customHeight="1" x14ac:dyDescent="0.25">
      <c r="B38" s="16" t="s">
        <v>91</v>
      </c>
      <c r="C38" s="68">
        <v>11.5</v>
      </c>
      <c r="D38" s="17"/>
      <c r="E38" s="18"/>
    </row>
    <row r="39" spans="1:5" ht="15" customHeight="1" x14ac:dyDescent="0.25">
      <c r="B39" s="16" t="s">
        <v>90</v>
      </c>
      <c r="C39" s="68">
        <v>13.4</v>
      </c>
      <c r="D39" s="17"/>
      <c r="E39" s="17"/>
    </row>
    <row r="40" spans="1:5" ht="15" customHeight="1" x14ac:dyDescent="0.25">
      <c r="B40" s="16" t="s">
        <v>171</v>
      </c>
      <c r="C40" s="68">
        <v>0.38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1.5309999999999999E-2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8.3379999999999996E-2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0.8432099999999999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0.61071428571428565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1.7926479999999998E-2</v>
      </c>
      <c r="C3" s="26">
        <f>frac_mam_1_5months * 2.6</f>
        <v>1.7926479999999998E-2</v>
      </c>
      <c r="D3" s="26">
        <f>frac_mam_6_11months * 2.6</f>
        <v>3.1200000000000002E-2</v>
      </c>
      <c r="E3" s="26">
        <f>frac_mam_12_23months * 2.6</f>
        <v>3.1460000000000002E-2</v>
      </c>
      <c r="F3" s="26">
        <f>frac_mam_24_59months * 2.6</f>
        <v>1.1172200000000002E-2</v>
      </c>
    </row>
    <row r="4" spans="1:6" ht="15.75" customHeight="1" x14ac:dyDescent="0.25">
      <c r="A4" s="3" t="s">
        <v>66</v>
      </c>
      <c r="B4" s="26">
        <f>frac_sam_1month * 2.6</f>
        <v>2.3005580000000001E-2</v>
      </c>
      <c r="C4" s="26">
        <f>frac_sam_1_5months * 2.6</f>
        <v>2.3005580000000001E-2</v>
      </c>
      <c r="D4" s="26">
        <f>frac_sam_6_11months * 2.6</f>
        <v>4.1268760000000007E-3</v>
      </c>
      <c r="E4" s="26">
        <f>frac_sam_12_23months * 2.6</f>
        <v>0</v>
      </c>
      <c r="F4" s="26">
        <f>frac_sam_24_59months * 2.6</f>
        <v>1.1613420000000001E-2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0.19367077437854871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8.3001760447949435E-2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0.11438405150070771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2248728</v>
      </c>
      <c r="C2" s="75">
        <v>5514580</v>
      </c>
      <c r="D2" s="75">
        <v>10846302</v>
      </c>
      <c r="E2" s="75">
        <v>9787829</v>
      </c>
      <c r="F2" s="75">
        <v>8735251</v>
      </c>
      <c r="G2" s="22">
        <f t="shared" ref="G2:G40" si="0">C2+D2+E2+F2</f>
        <v>34883962</v>
      </c>
      <c r="H2" s="22">
        <f t="shared" ref="H2:H40" si="1">(B2 + stillbirth*B2/(1000-stillbirth))/(1-abortion)</f>
        <v>2599013.4112137705</v>
      </c>
      <c r="I2" s="22">
        <f>G2-H2</f>
        <v>32284948.588786229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2231988</v>
      </c>
      <c r="C3" s="75">
        <v>5505171</v>
      </c>
      <c r="D3" s="75">
        <v>10875424</v>
      </c>
      <c r="E3" s="75">
        <v>9907043</v>
      </c>
      <c r="F3" s="75">
        <v>8834293.0000000019</v>
      </c>
      <c r="G3" s="22">
        <f t="shared" si="0"/>
        <v>35121931</v>
      </c>
      <c r="H3" s="22">
        <f t="shared" si="1"/>
        <v>2579665.8135924847</v>
      </c>
      <c r="I3" s="22">
        <f t="shared" ref="I3:I15" si="3">G3-H3</f>
        <v>32542265.186407514</v>
      </c>
    </row>
    <row r="4" spans="1:9" ht="15.75" customHeight="1" x14ac:dyDescent="0.25">
      <c r="A4" s="92">
        <f t="shared" si="2"/>
        <v>2022</v>
      </c>
      <c r="B4" s="74">
        <v>2223326</v>
      </c>
      <c r="C4" s="75">
        <v>5483700</v>
      </c>
      <c r="D4" s="75">
        <v>10887078.000000002</v>
      </c>
      <c r="E4" s="75">
        <v>10032643</v>
      </c>
      <c r="F4" s="75">
        <v>8919520</v>
      </c>
      <c r="G4" s="22">
        <f t="shared" si="0"/>
        <v>35322941</v>
      </c>
      <c r="H4" s="22">
        <f t="shared" si="1"/>
        <v>2569654.5298054134</v>
      </c>
      <c r="I4" s="22">
        <f t="shared" si="3"/>
        <v>32753286.470194586</v>
      </c>
    </row>
    <row r="5" spans="1:9" ht="15.75" customHeight="1" x14ac:dyDescent="0.25">
      <c r="A5" s="92" t="str">
        <f t="shared" si="2"/>
        <v/>
      </c>
      <c r="B5" s="74"/>
      <c r="C5" s="75">
        <v>5456791</v>
      </c>
      <c r="D5" s="75">
        <v>10885509</v>
      </c>
      <c r="E5" s="75">
        <v>10158536</v>
      </c>
      <c r="F5" s="75">
        <v>8995973</v>
      </c>
      <c r="G5" s="22">
        <f t="shared" si="0"/>
        <v>35496809</v>
      </c>
      <c r="H5" s="22">
        <f t="shared" si="1"/>
        <v>0</v>
      </c>
      <c r="I5" s="22">
        <f t="shared" si="3"/>
        <v>35496809</v>
      </c>
    </row>
    <row r="6" spans="1:9" ht="15.75" customHeight="1" x14ac:dyDescent="0.25">
      <c r="A6" s="92" t="str">
        <f t="shared" si="2"/>
        <v/>
      </c>
      <c r="B6" s="74"/>
      <c r="C6" s="75">
        <v>5434874</v>
      </c>
      <c r="D6" s="75">
        <v>10877538</v>
      </c>
      <c r="E6" s="75">
        <v>10275740</v>
      </c>
      <c r="F6" s="75">
        <v>9071392</v>
      </c>
      <c r="G6" s="22">
        <f t="shared" si="0"/>
        <v>35659544</v>
      </c>
      <c r="H6" s="22">
        <f t="shared" si="1"/>
        <v>0</v>
      </c>
      <c r="I6" s="22">
        <f t="shared" si="3"/>
        <v>35659544</v>
      </c>
    </row>
    <row r="7" spans="1:9" ht="15.75" customHeight="1" x14ac:dyDescent="0.25">
      <c r="A7" s="92" t="str">
        <f t="shared" si="2"/>
        <v/>
      </c>
      <c r="B7" s="74"/>
      <c r="C7" s="75">
        <v>5423766</v>
      </c>
      <c r="D7" s="75">
        <v>10867521</v>
      </c>
      <c r="E7" s="75">
        <v>10377705</v>
      </c>
      <c r="F7" s="75">
        <v>9150516</v>
      </c>
      <c r="G7" s="22">
        <f t="shared" si="0"/>
        <v>35819508</v>
      </c>
      <c r="H7" s="22">
        <f t="shared" si="1"/>
        <v>0</v>
      </c>
      <c r="I7" s="22">
        <f t="shared" si="3"/>
        <v>35819508</v>
      </c>
    </row>
    <row r="8" spans="1:9" ht="15.75" customHeight="1" x14ac:dyDescent="0.25">
      <c r="A8" s="92" t="str">
        <f t="shared" si="2"/>
        <v/>
      </c>
      <c r="B8" s="74"/>
      <c r="C8" s="75">
        <v>5422029</v>
      </c>
      <c r="D8" s="75">
        <v>10862499</v>
      </c>
      <c r="E8" s="75">
        <v>10469982</v>
      </c>
      <c r="F8" s="75">
        <v>9231529.9999999981</v>
      </c>
      <c r="G8" s="22">
        <f t="shared" si="0"/>
        <v>35986040</v>
      </c>
      <c r="H8" s="22">
        <f t="shared" si="1"/>
        <v>0</v>
      </c>
      <c r="I8" s="22">
        <f t="shared" si="3"/>
        <v>35986040</v>
      </c>
    </row>
    <row r="9" spans="1:9" ht="15.75" customHeight="1" x14ac:dyDescent="0.25">
      <c r="A9" s="92" t="str">
        <f t="shared" si="2"/>
        <v/>
      </c>
      <c r="B9" s="74"/>
      <c r="C9" s="75">
        <v>5430402</v>
      </c>
      <c r="D9" s="75">
        <v>10855836</v>
      </c>
      <c r="E9" s="75">
        <v>10547994</v>
      </c>
      <c r="F9" s="75">
        <v>9316504</v>
      </c>
      <c r="G9" s="22">
        <f t="shared" si="0"/>
        <v>36150736</v>
      </c>
      <c r="H9" s="22">
        <f t="shared" si="1"/>
        <v>0</v>
      </c>
      <c r="I9" s="22">
        <f t="shared" si="3"/>
        <v>36150736</v>
      </c>
    </row>
    <row r="10" spans="1:9" ht="15.75" customHeight="1" x14ac:dyDescent="0.25">
      <c r="A10" s="92" t="str">
        <f t="shared" si="2"/>
        <v/>
      </c>
      <c r="B10" s="74"/>
      <c r="C10" s="75">
        <v>5443304</v>
      </c>
      <c r="D10" s="75">
        <v>10847482</v>
      </c>
      <c r="E10" s="75">
        <v>10611339</v>
      </c>
      <c r="F10" s="75">
        <v>9407221.0000000019</v>
      </c>
      <c r="G10" s="22">
        <f t="shared" si="0"/>
        <v>36309346</v>
      </c>
      <c r="H10" s="22">
        <f t="shared" si="1"/>
        <v>0</v>
      </c>
      <c r="I10" s="22">
        <f t="shared" si="3"/>
        <v>36309346</v>
      </c>
    </row>
    <row r="11" spans="1:9" ht="15.75" customHeight="1" x14ac:dyDescent="0.25">
      <c r="A11" s="92" t="str">
        <f t="shared" si="2"/>
        <v/>
      </c>
      <c r="B11" s="74"/>
      <c r="C11" s="75">
        <v>5450972</v>
      </c>
      <c r="D11" s="75">
        <v>10836626</v>
      </c>
      <c r="E11" s="75">
        <v>10660283</v>
      </c>
      <c r="F11" s="75">
        <v>9505677</v>
      </c>
      <c r="G11" s="22">
        <f t="shared" si="0"/>
        <v>36453558</v>
      </c>
      <c r="H11" s="22">
        <f t="shared" si="1"/>
        <v>0</v>
      </c>
      <c r="I11" s="22">
        <f t="shared" si="3"/>
        <v>36453558</v>
      </c>
    </row>
    <row r="12" spans="1:9" ht="15.75" customHeight="1" x14ac:dyDescent="0.25">
      <c r="A12" s="92" t="str">
        <f t="shared" si="2"/>
        <v/>
      </c>
      <c r="B12" s="74"/>
      <c r="C12" s="75">
        <v>5447261</v>
      </c>
      <c r="D12" s="75">
        <v>10823210</v>
      </c>
      <c r="E12" s="75">
        <v>10695315.999999998</v>
      </c>
      <c r="F12" s="75">
        <v>9612534</v>
      </c>
      <c r="G12" s="22">
        <f t="shared" si="0"/>
        <v>36578321</v>
      </c>
      <c r="H12" s="22">
        <f t="shared" si="1"/>
        <v>0</v>
      </c>
      <c r="I12" s="22">
        <f t="shared" si="3"/>
        <v>36578321</v>
      </c>
    </row>
    <row r="13" spans="1:9" ht="15.75" customHeight="1" x14ac:dyDescent="0.25">
      <c r="A13" s="92" t="str">
        <f t="shared" si="2"/>
        <v/>
      </c>
      <c r="B13" s="74">
        <v>5516572</v>
      </c>
      <c r="C13" s="75">
        <v>10813092</v>
      </c>
      <c r="D13" s="75">
        <v>9683932</v>
      </c>
      <c r="E13" s="75">
        <v>8625521</v>
      </c>
      <c r="F13" s="75">
        <v>0</v>
      </c>
      <c r="G13" s="22">
        <f t="shared" si="0"/>
        <v>29122545</v>
      </c>
      <c r="H13" s="22">
        <f t="shared" si="1"/>
        <v>6375890.9979003118</v>
      </c>
      <c r="I13" s="22">
        <f t="shared" si="3"/>
        <v>22746654.002099689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0.14630000000000001</v>
      </c>
    </row>
    <row r="5" spans="1:8" ht="15.75" customHeight="1" x14ac:dyDescent="0.25">
      <c r="B5" s="24" t="s">
        <v>8</v>
      </c>
      <c r="C5" s="76">
        <v>4.3900000000000002E-2</v>
      </c>
    </row>
    <row r="6" spans="1:8" ht="15.75" customHeight="1" x14ac:dyDescent="0.25">
      <c r="B6" s="24" t="s">
        <v>10</v>
      </c>
      <c r="C6" s="76">
        <v>0.1298</v>
      </c>
    </row>
    <row r="7" spans="1:8" ht="15.75" customHeight="1" x14ac:dyDescent="0.25">
      <c r="B7" s="24" t="s">
        <v>13</v>
      </c>
      <c r="C7" s="76">
        <v>0.35010000000000002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0.25629999999999997</v>
      </c>
    </row>
    <row r="10" spans="1:8" ht="15.75" customHeight="1" x14ac:dyDescent="0.25">
      <c r="B10" s="24" t="s">
        <v>15</v>
      </c>
      <c r="C10" s="76">
        <v>7.3700000000000002E-2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6.3299999999999995E-2</v>
      </c>
      <c r="D14" s="76">
        <v>6.3299999999999995E-2</v>
      </c>
      <c r="E14" s="76">
        <v>6.3299999999999995E-2</v>
      </c>
      <c r="F14" s="76">
        <v>6.3299999999999995E-2</v>
      </c>
    </row>
    <row r="15" spans="1:8" ht="15.75" customHeight="1" x14ac:dyDescent="0.25">
      <c r="B15" s="24" t="s">
        <v>16</v>
      </c>
      <c r="C15" s="76">
        <v>0.1608</v>
      </c>
      <c r="D15" s="76">
        <v>0.1608</v>
      </c>
      <c r="E15" s="76">
        <v>0.1608</v>
      </c>
      <c r="F15" s="76">
        <v>0.1608</v>
      </c>
    </row>
    <row r="16" spans="1:8" ht="15.75" customHeight="1" x14ac:dyDescent="0.25">
      <c r="B16" s="24" t="s">
        <v>17</v>
      </c>
      <c r="C16" s="76">
        <v>1.47E-2</v>
      </c>
      <c r="D16" s="76">
        <v>1.47E-2</v>
      </c>
      <c r="E16" s="76">
        <v>1.47E-2</v>
      </c>
      <c r="F16" s="76">
        <v>1.47E-2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5.0000000000000001E-4</v>
      </c>
      <c r="D19" s="76">
        <v>5.0000000000000001E-4</v>
      </c>
      <c r="E19" s="76">
        <v>5.0000000000000001E-4</v>
      </c>
      <c r="F19" s="76">
        <v>5.0000000000000001E-4</v>
      </c>
    </row>
    <row r="20" spans="1:8" ht="15.75" customHeight="1" x14ac:dyDescent="0.25">
      <c r="B20" s="24" t="s">
        <v>21</v>
      </c>
      <c r="C20" s="76">
        <v>2.7000000000000001E-3</v>
      </c>
      <c r="D20" s="76">
        <v>2.7000000000000001E-3</v>
      </c>
      <c r="E20" s="76">
        <v>2.7000000000000001E-3</v>
      </c>
      <c r="F20" s="76">
        <v>2.7000000000000001E-3</v>
      </c>
    </row>
    <row r="21" spans="1:8" ht="15.75" customHeight="1" x14ac:dyDescent="0.25">
      <c r="B21" s="24" t="s">
        <v>22</v>
      </c>
      <c r="C21" s="76">
        <v>0.16159999999999999</v>
      </c>
      <c r="D21" s="76">
        <v>0.16159999999999999</v>
      </c>
      <c r="E21" s="76">
        <v>0.16159999999999999</v>
      </c>
      <c r="F21" s="76">
        <v>0.16159999999999999</v>
      </c>
    </row>
    <row r="22" spans="1:8" ht="15.75" customHeight="1" x14ac:dyDescent="0.25">
      <c r="B22" s="24" t="s">
        <v>23</v>
      </c>
      <c r="C22" s="76">
        <v>0.59650000000000003</v>
      </c>
      <c r="D22" s="76">
        <v>0.59650000000000003</v>
      </c>
      <c r="E22" s="76">
        <v>0.59650000000000003</v>
      </c>
      <c r="F22" s="76">
        <v>0.59650000000000003</v>
      </c>
    </row>
    <row r="23" spans="1:8" ht="15.75" customHeight="1" x14ac:dyDescent="0.25">
      <c r="B23" s="32" t="s">
        <v>129</v>
      </c>
      <c r="C23" s="91">
        <f>SUM(C14:C22)</f>
        <v>1.0001</v>
      </c>
      <c r="D23" s="91">
        <f t="shared" ref="D23:E23" si="0">SUM(D14:D22)</f>
        <v>1.0001</v>
      </c>
      <c r="E23" s="91">
        <f t="shared" si="0"/>
        <v>1.0001</v>
      </c>
      <c r="F23" s="91">
        <f>SUM(F14:F22)</f>
        <v>1.0001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5.3499999999999999E-2</v>
      </c>
    </row>
    <row r="27" spans="1:8" ht="15.75" customHeight="1" x14ac:dyDescent="0.25">
      <c r="B27" s="24" t="s">
        <v>39</v>
      </c>
      <c r="C27" s="76">
        <v>2.8500000000000001E-2</v>
      </c>
    </row>
    <row r="28" spans="1:8" ht="15.75" customHeight="1" x14ac:dyDescent="0.25">
      <c r="B28" s="24" t="s">
        <v>40</v>
      </c>
      <c r="C28" s="76">
        <v>0.18759999999999999</v>
      </c>
    </row>
    <row r="29" spans="1:8" ht="15.75" customHeight="1" x14ac:dyDescent="0.25">
      <c r="B29" s="24" t="s">
        <v>41</v>
      </c>
      <c r="C29" s="76">
        <v>0.27939999999999998</v>
      </c>
    </row>
    <row r="30" spans="1:8" ht="15.75" customHeight="1" x14ac:dyDescent="0.25">
      <c r="B30" s="24" t="s">
        <v>42</v>
      </c>
      <c r="C30" s="76">
        <v>8.9999999999999998E-4</v>
      </c>
    </row>
    <row r="31" spans="1:8" ht="15.75" customHeight="1" x14ac:dyDescent="0.25">
      <c r="B31" s="24" t="s">
        <v>43</v>
      </c>
      <c r="C31" s="76">
        <v>7.2700000000000001E-2</v>
      </c>
    </row>
    <row r="32" spans="1:8" ht="15.75" customHeight="1" x14ac:dyDescent="0.25">
      <c r="B32" s="24" t="s">
        <v>44</v>
      </c>
      <c r="C32" s="76">
        <v>4.4699999999999997E-2</v>
      </c>
    </row>
    <row r="33" spans="2:3" ht="15.75" customHeight="1" x14ac:dyDescent="0.25">
      <c r="B33" s="24" t="s">
        <v>45</v>
      </c>
      <c r="C33" s="76">
        <v>0.14649999999999999</v>
      </c>
    </row>
    <row r="34" spans="2:3" ht="15.75" customHeight="1" x14ac:dyDescent="0.25">
      <c r="B34" s="24" t="s">
        <v>46</v>
      </c>
      <c r="C34" s="76">
        <v>0.1862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0.62509999999999999</v>
      </c>
      <c r="D2" s="77">
        <v>0.625</v>
      </c>
      <c r="E2" s="77">
        <v>0.56380000000000008</v>
      </c>
      <c r="F2" s="77">
        <v>0.56090000000000007</v>
      </c>
      <c r="G2" s="77">
        <v>0.60439999999999994</v>
      </c>
    </row>
    <row r="3" spans="1:15" ht="15.75" customHeight="1" x14ac:dyDescent="0.25">
      <c r="A3" s="5"/>
      <c r="B3" s="11" t="s">
        <v>118</v>
      </c>
      <c r="C3" s="77">
        <v>0.26739999999999997</v>
      </c>
      <c r="D3" s="77">
        <v>0.26739999999999997</v>
      </c>
      <c r="E3" s="77">
        <v>0.32100000000000001</v>
      </c>
      <c r="F3" s="77">
        <v>0.26839999999999997</v>
      </c>
      <c r="G3" s="77">
        <v>0.2782</v>
      </c>
    </row>
    <row r="4" spans="1:15" ht="15.75" customHeight="1" x14ac:dyDescent="0.25">
      <c r="A4" s="5"/>
      <c r="B4" s="11" t="s">
        <v>116</v>
      </c>
      <c r="C4" s="78">
        <v>7.6499999999999999E-2</v>
      </c>
      <c r="D4" s="78">
        <v>7.6600000000000001E-2</v>
      </c>
      <c r="E4" s="78">
        <v>9.9199999999999997E-2</v>
      </c>
      <c r="F4" s="78">
        <v>0.1351</v>
      </c>
      <c r="G4" s="78">
        <v>9.0899999999999995E-2</v>
      </c>
    </row>
    <row r="5" spans="1:15" ht="15.75" customHeight="1" x14ac:dyDescent="0.25">
      <c r="A5" s="5"/>
      <c r="B5" s="11" t="s">
        <v>119</v>
      </c>
      <c r="C5" s="78">
        <v>3.1E-2</v>
      </c>
      <c r="D5" s="78">
        <v>3.1E-2</v>
      </c>
      <c r="E5" s="78">
        <v>1.6E-2</v>
      </c>
      <c r="F5" s="78">
        <v>3.56E-2</v>
      </c>
      <c r="G5" s="78">
        <v>2.6499999999999999E-2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0.9083</v>
      </c>
      <c r="D8" s="77">
        <v>0.9083</v>
      </c>
      <c r="E8" s="77">
        <v>0.88670000000000004</v>
      </c>
      <c r="F8" s="77">
        <v>0.8751000000000001</v>
      </c>
      <c r="G8" s="77">
        <v>0.92790000000000006</v>
      </c>
    </row>
    <row r="9" spans="1:15" ht="15.75" customHeight="1" x14ac:dyDescent="0.25">
      <c r="B9" s="7" t="s">
        <v>121</v>
      </c>
      <c r="C9" s="77">
        <v>7.5899999999999995E-2</v>
      </c>
      <c r="D9" s="77">
        <v>7.5899999999999995E-2</v>
      </c>
      <c r="E9" s="77">
        <v>9.9700000000000011E-2</v>
      </c>
      <c r="F9" s="77">
        <v>0.1128</v>
      </c>
      <c r="G9" s="77">
        <v>6.3399999999999998E-2</v>
      </c>
    </row>
    <row r="10" spans="1:15" ht="15.75" customHeight="1" x14ac:dyDescent="0.25">
      <c r="B10" s="7" t="s">
        <v>122</v>
      </c>
      <c r="C10" s="78">
        <v>6.8947999999999995E-3</v>
      </c>
      <c r="D10" s="78">
        <v>6.8947999999999995E-3</v>
      </c>
      <c r="E10" s="78">
        <v>1.2E-2</v>
      </c>
      <c r="F10" s="78">
        <v>1.21E-2</v>
      </c>
      <c r="G10" s="78">
        <v>4.2970000000000005E-3</v>
      </c>
    </row>
    <row r="11" spans="1:15" ht="15.75" customHeight="1" x14ac:dyDescent="0.25">
      <c r="B11" s="7" t="s">
        <v>123</v>
      </c>
      <c r="C11" s="78">
        <v>8.8482999999999999E-3</v>
      </c>
      <c r="D11" s="78">
        <v>8.8482999999999999E-3</v>
      </c>
      <c r="E11" s="78">
        <v>1.5872600000000001E-3</v>
      </c>
      <c r="F11" s="78">
        <v>0</v>
      </c>
      <c r="G11" s="78">
        <v>4.4667000000000005E-3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0.19600000000000001</v>
      </c>
      <c r="I14" s="80">
        <v>0.19600000000000001</v>
      </c>
      <c r="J14" s="80">
        <v>0.19600000000000001</v>
      </c>
      <c r="K14" s="80">
        <v>0.19600000000000001</v>
      </c>
      <c r="L14" s="80">
        <v>0.14731</v>
      </c>
      <c r="M14" s="80">
        <v>0.14731</v>
      </c>
      <c r="N14" s="80">
        <v>0.14731</v>
      </c>
      <c r="O14" s="80">
        <v>0.14731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0.35757297346392303</v>
      </c>
      <c r="D15" s="77">
        <f t="shared" si="0"/>
        <v>0.34958559289947666</v>
      </c>
      <c r="E15" s="77">
        <f t="shared" si="0"/>
        <v>0.34958559289947666</v>
      </c>
      <c r="F15" s="77">
        <f t="shared" si="0"/>
        <v>0.25314481119727711</v>
      </c>
      <c r="G15" s="77">
        <f t="shared" si="0"/>
        <v>0.25314481119727711</v>
      </c>
      <c r="H15" s="77">
        <f t="shared" si="0"/>
        <v>0.11969999999999999</v>
      </c>
      <c r="I15" s="77">
        <f t="shared" si="0"/>
        <v>0.11969999999999999</v>
      </c>
      <c r="J15" s="77">
        <f t="shared" si="0"/>
        <v>0.11969999999999999</v>
      </c>
      <c r="K15" s="77">
        <f t="shared" si="0"/>
        <v>0.11969999999999999</v>
      </c>
      <c r="L15" s="77">
        <f t="shared" si="0"/>
        <v>8.9964321428571414E-2</v>
      </c>
      <c r="M15" s="77">
        <f t="shared" si="0"/>
        <v>8.9964321428571414E-2</v>
      </c>
      <c r="N15" s="77">
        <f t="shared" si="0"/>
        <v>8.9964321428571414E-2</v>
      </c>
      <c r="O15" s="77">
        <f t="shared" si="0"/>
        <v>8.9964321428571414E-2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0.41229999999999994</v>
      </c>
      <c r="D2" s="78">
        <v>0.2954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4.2300000000000004E-2</v>
      </c>
      <c r="D3" s="78">
        <v>8.5999999999999993E-2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0.47220000000000001</v>
      </c>
      <c r="D4" s="78">
        <v>0.43030000000000002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7.3200000000000043E-2</v>
      </c>
      <c r="D5" s="77">
        <f t="shared" ref="D5:G5" si="0">1-SUM(D2:D4)</f>
        <v>0.18830000000000002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0.1268</v>
      </c>
      <c r="D2" s="28">
        <v>0.128</v>
      </c>
      <c r="E2" s="28">
        <v>0.12739999999999999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1.058367E-2</v>
      </c>
      <c r="D4" s="28">
        <v>1.05643E-2</v>
      </c>
      <c r="E4" s="28">
        <v>1.05643E-2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0.19600000000000001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0.14731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926.41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21.21</v>
      </c>
      <c r="E18" s="86" t="s">
        <v>201</v>
      </c>
    </row>
    <row r="19" spans="1:5" ht="15.75" customHeight="1" x14ac:dyDescent="0.25">
      <c r="A19" s="53" t="s">
        <v>174</v>
      </c>
      <c r="B19" s="85">
        <v>0.55700000000000005</v>
      </c>
      <c r="C19" s="85">
        <f>(1-food_insecure)*0.95</f>
        <v>0.92624999999999991</v>
      </c>
      <c r="D19" s="86">
        <v>21.21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2.4500000000000002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20.38</v>
      </c>
      <c r="E27" s="86" t="s">
        <v>201</v>
      </c>
    </row>
    <row r="28" spans="1:5" ht="15.75" customHeight="1" x14ac:dyDescent="0.25">
      <c r="A28" s="53" t="s">
        <v>84</v>
      </c>
      <c r="B28" s="85">
        <v>0.61399999999999999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0.55700000000000005</v>
      </c>
      <c r="C29" s="85">
        <v>0.95</v>
      </c>
      <c r="D29" s="86">
        <v>191.39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285.49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302.62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</v>
      </c>
      <c r="E32" s="86" t="s">
        <v>201</v>
      </c>
    </row>
    <row r="33" spans="1:6" ht="15.75" customHeight="1" x14ac:dyDescent="0.25">
      <c r="A33" s="53" t="s">
        <v>83</v>
      </c>
      <c r="B33" s="85">
        <v>0.90300000000000002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0.14000000000000001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0.10800000000000001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2020-09-11T23:52:19Z</dcterms:modified>
</cp:coreProperties>
</file>