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"/>
    </mc:Choice>
  </mc:AlternateContent>
  <xr:revisionPtr revIDLastSave="0" documentId="13_ncr:1_{F0084038-2732-4C83-B920-A2FF5DCB3AA3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3" i="51"/>
  <c r="C11" i="51"/>
  <c r="C10" i="51"/>
  <c r="C8" i="51"/>
  <c r="C7" i="51"/>
  <c r="C6" i="51"/>
  <c r="C4" i="51"/>
  <c r="C2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<sst xmlns="http://schemas.openxmlformats.org/spreadsheetml/2006/main" count="1114" uniqueCount="272">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</sst>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/>
    </row>
    <row r="8" spans="1:3" ht="15" customHeight="1" x14ac:dyDescent="0.25">
      <c r="B8" s="7" t="s">
        <v>106</v>
      </c>
      <c r="C8" s="66"/>
    </row>
    <row r="9" spans="1:3" ht="15" customHeight="1" x14ac:dyDescent="0.25">
      <c r="B9" s="9" t="s">
        <v>107</v>
      </c>
      <c r="C9" s="67"/>
    </row>
    <row r="10" spans="1:3" ht="15" customHeight="1" x14ac:dyDescent="0.25">
      <c r="B10" s="9" t="s">
        <v>105</v>
      </c>
      <c r="C10" s="67"/>
    </row>
    <row r="11" spans="1:3" ht="15" customHeight="1" x14ac:dyDescent="0.25">
      <c r="B11" s="7" t="s">
        <v>108</v>
      </c>
      <c r="C11" s="66"/>
    </row>
    <row r="12" spans="1:3" ht="15" customHeight="1" x14ac:dyDescent="0.25">
      <c r="B12" s="7" t="s">
        <v>109</v>
      </c>
      <c r="C12" s="66"/>
    </row>
    <row r="13" spans="1:3" ht="15" customHeight="1" x14ac:dyDescent="0.25">
      <c r="B13" s="7" t="s">
        <v>110</v>
      </c>
      <c r="C13" s="66"/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/>
    </row>
    <row r="17" spans="1:3" ht="15" customHeight="1" x14ac:dyDescent="0.25">
      <c r="B17" s="9" t="s">
        <v>95</v>
      </c>
      <c r="C17" s="67"/>
    </row>
    <row r="18" spans="1:3" ht="15" customHeight="1" x14ac:dyDescent="0.25">
      <c r="B18" s="9" t="s">
        <v>96</v>
      </c>
      <c r="C18" s="67"/>
    </row>
    <row r="19" spans="1:3" ht="15" customHeight="1" x14ac:dyDescent="0.25">
      <c r="B19" s="9" t="s">
        <v>97</v>
      </c>
      <c r="C19" s="67"/>
    </row>
    <row r="20" spans="1:3" ht="15" customHeight="1" x14ac:dyDescent="0.25">
      <c r="B20" s="9" t="s">
        <v>98</v>
      </c>
      <c r="C20" s="70">
        <f>1-frac_rice-frac_wheat-frac_maize</f>
        <v>1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/>
    </row>
    <row r="24" spans="1:3" ht="15" customHeight="1" x14ac:dyDescent="0.25">
      <c r="B24" s="20" t="s">
        <v>102</v>
      </c>
      <c r="C24" s="67"/>
    </row>
    <row r="25" spans="1:3" ht="15" customHeight="1" x14ac:dyDescent="0.25">
      <c r="B25" s="20" t="s">
        <v>103</v>
      </c>
      <c r="C25" s="67"/>
    </row>
    <row r="26" spans="1:3" ht="15" customHeight="1" x14ac:dyDescent="0.25">
      <c r="B26" s="20" t="s">
        <v>104</v>
      </c>
      <c r="C26" s="67"/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/>
    </row>
    <row r="30" spans="1:3" ht="14.25" customHeight="1" x14ac:dyDescent="0.25">
      <c r="B30" s="30" t="s">
        <v>76</v>
      </c>
      <c r="C30" s="69"/>
    </row>
    <row r="31" spans="1:3" ht="14.25" customHeight="1" x14ac:dyDescent="0.25">
      <c r="B31" s="30" t="s">
        <v>77</v>
      </c>
      <c r="C31" s="69"/>
    </row>
    <row r="32" spans="1:3" ht="14.25" customHeight="1" x14ac:dyDescent="0.25">
      <c r="B32" s="30" t="s">
        <v>78</v>
      </c>
      <c r="C32" s="69"/>
    </row>
    <row r="33" spans="1:5" ht="13.2" x14ac:dyDescent="0.25">
      <c r="B33" s="32" t="s">
        <v>129</v>
      </c>
      <c r="C33" s="91">
        <f>SUM(C29:C32)</f>
        <v>0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/>
    </row>
    <row r="38" spans="1:5" ht="15" customHeight="1" x14ac:dyDescent="0.25">
      <c r="B38" s="16" t="s">
        <v>91</v>
      </c>
      <c r="C38" s="68"/>
      <c r="D38" s="17"/>
      <c r="E38" s="18"/>
    </row>
    <row r="39" spans="1:5" ht="15" customHeight="1" x14ac:dyDescent="0.25">
      <c r="B39" s="16" t="s">
        <v>90</v>
      </c>
      <c r="C39" s="68"/>
      <c r="D39" s="17"/>
      <c r="E39" s="17"/>
    </row>
    <row r="40" spans="1:5" ht="15" customHeight="1" x14ac:dyDescent="0.25">
      <c r="B40" s="16" t="s">
        <v>171</v>
      </c>
      <c r="C40" s="68"/>
    </row>
    <row r="41" spans="1:5" ht="15" customHeight="1" x14ac:dyDescent="0.25">
      <c r="B41" s="16" t="s">
        <v>89</v>
      </c>
      <c r="C41" s="67"/>
    </row>
    <row r="42" spans="1:5" ht="15" customHeight="1" x14ac:dyDescent="0.25">
      <c r="B42" s="42" t="s">
        <v>93</v>
      </c>
      <c r="C42" s="68"/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/>
      <c r="D45" s="17"/>
    </row>
    <row r="46" spans="1:5" ht="15.75" customHeight="1" x14ac:dyDescent="0.25">
      <c r="B46" s="16" t="s">
        <v>11</v>
      </c>
      <c r="C46" s="67"/>
      <c r="D46" s="17"/>
    </row>
    <row r="47" spans="1:5" ht="15.75" customHeight="1" x14ac:dyDescent="0.25">
      <c r="B47" s="16" t="s">
        <v>12</v>
      </c>
      <c r="C47" s="67"/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/>
      <c r="D51" s="17"/>
    </row>
    <row r="52" spans="1:4" ht="15" customHeight="1" x14ac:dyDescent="0.25">
      <c r="B52" s="16" t="s">
        <v>125</v>
      </c>
      <c r="C52" s="65"/>
    </row>
    <row r="53" spans="1:4" ht="15.75" customHeight="1" x14ac:dyDescent="0.25">
      <c r="B53" s="16" t="s">
        <v>126</v>
      </c>
      <c r="C53" s="65"/>
    </row>
    <row r="54" spans="1:4" ht="15.75" customHeight="1" x14ac:dyDescent="0.25">
      <c r="B54" s="16" t="s">
        <v>127</v>
      </c>
      <c r="C54" s="65"/>
    </row>
    <row r="55" spans="1:4" ht="15.75" customHeight="1" x14ac:dyDescent="0.25">
      <c r="B55" s="16" t="s">
        <v>128</v>
      </c>
      <c r="C55" s="65"/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0.2</v>
      </c>
    </row>
    <row r="59" spans="1:4" ht="15.75" customHeight="1" x14ac:dyDescent="0.25">
      <c r="B59" s="16" t="s">
        <v>132</v>
      </c>
      <c r="C59" s="66"/>
    </row>
    <row r="60" spans="1:4" ht="15.75" customHeight="1" x14ac:dyDescent="0.25">
      <c r="B60" s="16" t="s">
        <v>270</v>
      </c>
      <c r="C60" s="66"/>
    </row>
    <row r="61" spans="1:4" ht="15.75" customHeight="1" x14ac:dyDescent="0.25">
      <c r="B61" s="16" t="s">
        <v>271</v>
      </c>
      <c r="C61" s="66"/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/>
      <c r="C2" s="75"/>
      <c r="D2" s="75"/>
      <c r="E2" s="75"/>
      <c r="F2" s="75"/>
      <c r="G2" s="22">
        <f t="shared" ref="G2:G40" si="0">C2+D2+E2+F2</f>
        <v>0</v>
      </c>
      <c r="H2" s="22">
        <f t="shared" ref="H2:H40" si="1">(B2 + stillbirth*B2/(1000-stillbirth))/(1-abortion)</f>
        <v>0</v>
      </c>
      <c r="I2" s="22">
        <f>G2-H2</f>
        <v>0</v>
      </c>
    </row>
    <row r="3" spans="1:9" ht="15.75" customHeight="1" x14ac:dyDescent="0.25">
      <c r="A3" s="92">
        <f t="shared" ref="A3:A40" si="2">IF($A$2+ROW(A3)-2&lt;=end_year,A2+1,"")</f>
        <v>2021</v>
      </c>
      <c r="B3" s="74"/>
      <c r="C3" s="75"/>
      <c r="D3" s="75"/>
      <c r="E3" s="75"/>
      <c r="F3" s="75"/>
      <c r="G3" s="22">
        <f t="shared" si="0"/>
        <v>0</v>
      </c>
      <c r="H3" s="22">
        <f t="shared" si="1"/>
        <v>0</v>
      </c>
      <c r="I3" s="22">
        <f t="shared" ref="I3:I15" si="3">G3-H3</f>
        <v>0</v>
      </c>
    </row>
    <row r="4" spans="1:9" ht="15.75" customHeight="1" x14ac:dyDescent="0.25">
      <c r="A4" s="92">
        <f t="shared" si="2"/>
        <v>2022</v>
      </c>
      <c r="B4" s="74"/>
      <c r="C4" s="75"/>
      <c r="D4" s="75"/>
      <c r="E4" s="75"/>
      <c r="F4" s="75"/>
      <c r="G4" s="22">
        <f t="shared" si="0"/>
        <v>0</v>
      </c>
      <c r="H4" s="22">
        <f t="shared" si="1"/>
        <v>0</v>
      </c>
      <c r="I4" s="22">
        <f t="shared" si="3"/>
        <v>0</v>
      </c>
    </row>
    <row r="5" spans="1:9" ht="15.75" customHeight="1" x14ac:dyDescent="0.25">
      <c r="A5" s="92">
        <f t="shared" si="2"/>
        <v>2023</v>
      </c>
      <c r="B5" s="74"/>
      <c r="C5" s="75"/>
      <c r="D5" s="75"/>
      <c r="E5" s="75"/>
      <c r="F5" s="75"/>
      <c r="G5" s="22">
        <f t="shared" si="0"/>
        <v>0</v>
      </c>
      <c r="H5" s="22">
        <f t="shared" si="1"/>
        <v>0</v>
      </c>
      <c r="I5" s="22">
        <f t="shared" si="3"/>
        <v>0</v>
      </c>
    </row>
    <row r="6" spans="1:9" ht="15.75" customHeight="1" x14ac:dyDescent="0.25">
      <c r="A6" s="92">
        <f t="shared" si="2"/>
        <v>2024</v>
      </c>
      <c r="B6" s="74"/>
      <c r="C6" s="75"/>
      <c r="D6" s="75"/>
      <c r="E6" s="75"/>
      <c r="F6" s="75"/>
      <c r="G6" s="22">
        <f t="shared" si="0"/>
        <v>0</v>
      </c>
      <c r="H6" s="22">
        <f t="shared" si="1"/>
        <v>0</v>
      </c>
      <c r="I6" s="22">
        <f t="shared" si="3"/>
        <v>0</v>
      </c>
    </row>
    <row r="7" spans="1:9" ht="15.75" customHeight="1" x14ac:dyDescent="0.25">
      <c r="A7" s="92">
        <f t="shared" si="2"/>
        <v>2025</v>
      </c>
      <c r="B7" s="74"/>
      <c r="C7" s="75"/>
      <c r="D7" s="75"/>
      <c r="E7" s="75"/>
      <c r="F7" s="75"/>
      <c r="G7" s="22">
        <f t="shared" si="0"/>
        <v>0</v>
      </c>
      <c r="H7" s="22">
        <f t="shared" si="1"/>
        <v>0</v>
      </c>
      <c r="I7" s="22">
        <f t="shared" si="3"/>
        <v>0</v>
      </c>
    </row>
    <row r="8" spans="1:9" ht="15.75" customHeight="1" x14ac:dyDescent="0.25">
      <c r="A8" s="92">
        <f t="shared" si="2"/>
        <v>2026</v>
      </c>
      <c r="B8" s="74"/>
      <c r="C8" s="75"/>
      <c r="D8" s="75"/>
      <c r="E8" s="75"/>
      <c r="F8" s="75"/>
      <c r="G8" s="22">
        <f t="shared" si="0"/>
        <v>0</v>
      </c>
      <c r="H8" s="22">
        <f t="shared" si="1"/>
        <v>0</v>
      </c>
      <c r="I8" s="22">
        <f t="shared" si="3"/>
        <v>0</v>
      </c>
    </row>
    <row r="9" spans="1:9" ht="15.75" customHeight="1" x14ac:dyDescent="0.25">
      <c r="A9" s="92">
        <f t="shared" si="2"/>
        <v>2027</v>
      </c>
      <c r="B9" s="74"/>
      <c r="C9" s="75"/>
      <c r="D9" s="75"/>
      <c r="E9" s="75"/>
      <c r="F9" s="75"/>
      <c r="G9" s="22">
        <f t="shared" si="0"/>
        <v>0</v>
      </c>
      <c r="H9" s="22">
        <f t="shared" si="1"/>
        <v>0</v>
      </c>
      <c r="I9" s="22">
        <f t="shared" si="3"/>
        <v>0</v>
      </c>
    </row>
    <row r="10" spans="1:9" ht="15.75" customHeight="1" x14ac:dyDescent="0.25">
      <c r="A10" s="92">
        <f t="shared" si="2"/>
        <v>2028</v>
      </c>
      <c r="B10" s="74"/>
      <c r="C10" s="75"/>
      <c r="D10" s="75"/>
      <c r="E10" s="75"/>
      <c r="F10" s="75"/>
      <c r="G10" s="22">
        <f t="shared" si="0"/>
        <v>0</v>
      </c>
      <c r="H10" s="22">
        <f t="shared" si="1"/>
        <v>0</v>
      </c>
      <c r="I10" s="22">
        <f t="shared" si="3"/>
        <v>0</v>
      </c>
    </row>
    <row r="11" spans="1:9" ht="15.75" customHeight="1" x14ac:dyDescent="0.25">
      <c r="A11" s="92">
        <f t="shared" si="2"/>
        <v>2029</v>
      </c>
      <c r="B11" s="74"/>
      <c r="C11" s="75"/>
      <c r="D11" s="75"/>
      <c r="E11" s="75"/>
      <c r="F11" s="75"/>
      <c r="G11" s="22">
        <f t="shared" si="0"/>
        <v>0</v>
      </c>
      <c r="H11" s="22">
        <f t="shared" si="1"/>
        <v>0</v>
      </c>
      <c r="I11" s="22">
        <f t="shared" si="3"/>
        <v>0</v>
      </c>
    </row>
    <row r="12" spans="1:9" ht="15.75" customHeight="1" x14ac:dyDescent="0.25">
      <c r="A12" s="92">
        <f t="shared" si="2"/>
        <v>2030</v>
      </c>
      <c r="B12" s="74"/>
      <c r="C12" s="75"/>
      <c r="D12" s="75"/>
      <c r="E12" s="75"/>
      <c r="F12" s="75"/>
      <c r="G12" s="22">
        <f t="shared" si="0"/>
        <v>0</v>
      </c>
      <c r="H12" s="22">
        <f t="shared" si="1"/>
        <v>0</v>
      </c>
      <c r="I12" s="22">
        <f t="shared" si="3"/>
        <v>0</v>
      </c>
    </row>
    <row r="13" spans="1:9" ht="15.75" customHeight="1" x14ac:dyDescent="0.25">
      <c r="A13" s="92" t="str">
        <f t="shared" si="2"/>
        <v/>
      </c>
      <c r="B13" s="74"/>
      <c r="C13" s="75"/>
      <c r="D13" s="75"/>
      <c r="E13" s="75"/>
      <c r="F13" s="75"/>
      <c r="G13" s="22">
        <f t="shared" si="0"/>
        <v>0</v>
      </c>
      <c r="H13" s="22">
        <f t="shared" si="1"/>
        <v>0</v>
      </c>
      <c r="I13" s="22">
        <f t="shared" si="3"/>
        <v>0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/>
    </row>
    <row r="4" spans="1:8" ht="15.75" customHeight="1" x14ac:dyDescent="0.25">
      <c r="B4" s="24" t="s">
        <v>7</v>
      </c>
      <c r="C4" s="76"/>
    </row>
    <row r="5" spans="1:8" ht="15.75" customHeight="1" x14ac:dyDescent="0.25">
      <c r="B5" s="24" t="s">
        <v>8</v>
      </c>
      <c r="C5" s="76"/>
    </row>
    <row r="6" spans="1:8" ht="15.75" customHeight="1" x14ac:dyDescent="0.25">
      <c r="B6" s="24" t="s">
        <v>10</v>
      </c>
      <c r="C6" s="76"/>
    </row>
    <row r="7" spans="1:8" ht="15.75" customHeight="1" x14ac:dyDescent="0.25">
      <c r="B7" s="24" t="s">
        <v>13</v>
      </c>
      <c r="C7" s="76"/>
    </row>
    <row r="8" spans="1:8" ht="15.75" customHeight="1" x14ac:dyDescent="0.25">
      <c r="B8" s="24" t="s">
        <v>14</v>
      </c>
      <c r="C8" s="76"/>
    </row>
    <row r="9" spans="1:8" ht="15.75" customHeight="1" x14ac:dyDescent="0.25">
      <c r="B9" s="24" t="s">
        <v>27</v>
      </c>
      <c r="C9" s="76"/>
    </row>
    <row r="10" spans="1:8" ht="15.75" customHeight="1" x14ac:dyDescent="0.25">
      <c r="B10" s="24" t="s">
        <v>15</v>
      </c>
      <c r="C10" s="76"/>
    </row>
    <row r="11" spans="1:8" ht="15.75" customHeight="1" x14ac:dyDescent="0.25">
      <c r="B11" s="32" t="s">
        <v>129</v>
      </c>
      <c r="C11" s="91">
        <f>SUM(C3:C10)</f>
        <v>0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/>
      <c r="D14" s="76"/>
      <c r="E14" s="76"/>
      <c r="F14" s="76"/>
    </row>
    <row r="15" spans="1:8" ht="15.75" customHeight="1" x14ac:dyDescent="0.25">
      <c r="B15" s="24" t="s">
        <v>16</v>
      </c>
      <c r="C15" s="76"/>
      <c r="D15" s="76"/>
      <c r="E15" s="76"/>
      <c r="F15" s="76"/>
    </row>
    <row r="16" spans="1:8" ht="15.75" customHeight="1" x14ac:dyDescent="0.25">
      <c r="B16" s="24" t="s">
        <v>17</v>
      </c>
      <c r="C16" s="76"/>
      <c r="D16" s="76"/>
      <c r="E16" s="76"/>
      <c r="F16" s="76"/>
    </row>
    <row r="17" spans="1:8" ht="15.75" customHeight="1" x14ac:dyDescent="0.25">
      <c r="B17" s="24" t="s">
        <v>18</v>
      </c>
      <c r="C17" s="76"/>
      <c r="D17" s="76"/>
      <c r="E17" s="76"/>
      <c r="F17" s="76"/>
    </row>
    <row r="18" spans="1:8" ht="15.75" customHeight="1" x14ac:dyDescent="0.25">
      <c r="B18" s="24" t="s">
        <v>19</v>
      </c>
      <c r="C18" s="76"/>
      <c r="D18" s="76"/>
      <c r="E18" s="76"/>
      <c r="F18" s="76"/>
    </row>
    <row r="19" spans="1:8" ht="15.75" customHeight="1" x14ac:dyDescent="0.25">
      <c r="B19" s="24" t="s">
        <v>20</v>
      </c>
      <c r="C19" s="76"/>
      <c r="D19" s="76"/>
      <c r="E19" s="76"/>
      <c r="F19" s="76"/>
    </row>
    <row r="20" spans="1:8" ht="15.75" customHeight="1" x14ac:dyDescent="0.25">
      <c r="B20" s="24" t="s">
        <v>21</v>
      </c>
      <c r="C20" s="76"/>
      <c r="D20" s="76"/>
      <c r="E20" s="76"/>
      <c r="F20" s="76"/>
    </row>
    <row r="21" spans="1:8" ht="15.75" customHeight="1" x14ac:dyDescent="0.25">
      <c r="B21" s="24" t="s">
        <v>22</v>
      </c>
      <c r="C21" s="76"/>
      <c r="D21" s="76"/>
      <c r="E21" s="76"/>
      <c r="F21" s="76"/>
    </row>
    <row r="22" spans="1:8" ht="15.75" customHeight="1" x14ac:dyDescent="0.25">
      <c r="B22" s="24" t="s">
        <v>23</v>
      </c>
      <c r="C22" s="76"/>
      <c r="D22" s="76"/>
      <c r="E22" s="76"/>
      <c r="F22" s="76"/>
    </row>
    <row r="23" spans="1:8" ht="15.75" customHeight="1" x14ac:dyDescent="0.25">
      <c r="B23" s="32" t="s">
        <v>129</v>
      </c>
      <c r="C23" s="91">
        <f>SUM(C14:C22)</f>
        <v>0</v>
      </c>
      <c r="D23" s="91">
        <f t="shared" ref="D23:E23" si="0">SUM(D14:D22)</f>
        <v>0</v>
      </c>
      <c r="E23" s="91">
        <f t="shared" si="0"/>
        <v>0</v>
      </c>
      <c r="F23" s="91">
        <f>SUM(F14:F22)</f>
        <v>0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/>
    </row>
    <row r="27" spans="1:8" ht="15.75" customHeight="1" x14ac:dyDescent="0.25">
      <c r="B27" s="24" t="s">
        <v>39</v>
      </c>
      <c r="C27" s="76"/>
    </row>
    <row r="28" spans="1:8" ht="15.75" customHeight="1" x14ac:dyDescent="0.25">
      <c r="B28" s="24" t="s">
        <v>40</v>
      </c>
      <c r="C28" s="76"/>
    </row>
    <row r="29" spans="1:8" ht="15.75" customHeight="1" x14ac:dyDescent="0.25">
      <c r="B29" s="24" t="s">
        <v>41</v>
      </c>
      <c r="C29" s="76"/>
    </row>
    <row r="30" spans="1:8" ht="15.75" customHeight="1" x14ac:dyDescent="0.25">
      <c r="B30" s="24" t="s">
        <v>42</v>
      </c>
      <c r="C30" s="76"/>
    </row>
    <row r="31" spans="1:8" ht="15.75" customHeight="1" x14ac:dyDescent="0.25">
      <c r="B31" s="24" t="s">
        <v>43</v>
      </c>
      <c r="C31" s="76"/>
    </row>
    <row r="32" spans="1:8" ht="15.75" customHeight="1" x14ac:dyDescent="0.25">
      <c r="B32" s="24" t="s">
        <v>44</v>
      </c>
      <c r="C32" s="76"/>
    </row>
    <row r="33" spans="2:3" ht="15.75" customHeight="1" x14ac:dyDescent="0.25">
      <c r="B33" s="24" t="s">
        <v>45</v>
      </c>
      <c r="C33" s="76"/>
    </row>
    <row r="34" spans="2:3" ht="15.75" customHeight="1" x14ac:dyDescent="0.25">
      <c r="B34" s="24" t="s">
        <v>46</v>
      </c>
      <c r="C34" s="76"/>
    </row>
    <row r="35" spans="2:3" ht="15.75" customHeight="1" x14ac:dyDescent="0.25">
      <c r="B35" s="32" t="s">
        <v>129</v>
      </c>
      <c r="C35" s="91">
        <f>SUM(C26:C34)</f>
        <v>0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 t="str">
        <f>IFERROR(1-_xlfn.NORM.DIST(_xlfn.NORM.INV(SUM(C4:C5), 0, 1) + 1, 0, 1, TRUE), "")</f>
        <v/>
      </c>
      <c r="D2" s="77" t="str">
        <f>IFERROR(1-_xlfn.NORM.DIST(_xlfn.NORM.INV(SUM(D4:D5), 0, 1) + 1, 0, 1, TRUE), "")</f>
        <v/>
      </c>
      <c r="E2" s="77" t="str">
        <f>IFERROR(1-_xlfn.NORM.DIST(_xlfn.NORM.INV(SUM(E4:E5), 0, 1) + 1, 0, 1, TRUE), "")</f>
        <v/>
      </c>
      <c r="F2" s="77" t="str">
        <f>IFERROR(1-_xlfn.NORM.DIST(_xlfn.NORM.INV(SUM(F4:F5), 0, 1) + 1, 0, 1, TRUE), "")</f>
        <v/>
      </c>
      <c r="G2" s="77" t="str">
        <f>IFERROR(1-_xlfn.NORM.DIST(_xlfn.NORM.INV(SUM(G4:G5), 0, 1) + 1, 0, 1, TRUE), "")</f>
        <v/>
      </c>
    </row>
    <row r="3" spans="1:15" ht="15.75" customHeight="1" x14ac:dyDescent="0.25">
      <c r="A3" s="5"/>
      <c r="B3" s="11" t="s">
        <v>118</v>
      </c>
      <c r="C3" s="77" t="str">
        <f>IFERROR(_xlfn.NORM.DIST(_xlfn.NORM.INV(SUM(C4:C5), 0, 1) + 1, 0, 1, TRUE) - SUM(C4:C5), "")</f>
        <v/>
      </c>
      <c r="D3" s="77" t="str">
        <f>IFERROR(_xlfn.NORM.DIST(_xlfn.NORM.INV(SUM(D4:D5), 0, 1) + 1, 0, 1, TRUE) - SUM(D4:D5), "")</f>
        <v/>
      </c>
      <c r="E3" s="77" t="str">
        <f>IFERROR(_xlfn.NORM.DIST(_xlfn.NORM.INV(SUM(E4:E5), 0, 1) + 1, 0, 1, TRUE) - SUM(E4:E5), "")</f>
        <v/>
      </c>
      <c r="F3" s="77" t="str">
        <f>IFERROR(_xlfn.NORM.DIST(_xlfn.NORM.INV(SUM(F4:F5), 0, 1) + 1, 0, 1, TRUE) - SUM(F4:F5), "")</f>
        <v/>
      </c>
      <c r="G3" s="77" t="str">
        <f>IFERROR(_xlfn.NORM.DIST(_xlfn.NORM.INV(SUM(G4:G5), 0, 1) + 1, 0, 1, TRUE) - SUM(G4:G5), "")</f>
        <v/>
      </c>
    </row>
    <row r="4" spans="1:15" ht="15.75" customHeight="1" x14ac:dyDescent="0.25">
      <c r="A4" s="5"/>
      <c r="B4" s="11" t="s">
        <v>116</v>
      </c>
      <c r="C4" s="78"/>
      <c r="D4" s="78"/>
      <c r="E4" s="78"/>
      <c r="F4" s="78"/>
      <c r="G4" s="78"/>
    </row>
    <row r="5" spans="1:15" ht="15.75" customHeight="1" x14ac:dyDescent="0.25">
      <c r="A5" s="5"/>
      <c r="B5" s="11" t="s">
        <v>119</v>
      </c>
      <c r="C5" s="78"/>
      <c r="D5" s="78"/>
      <c r="E5" s="78"/>
      <c r="F5" s="78"/>
      <c r="G5" s="78"/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str">
        <f>IFERROR(1-_xlfn.NORM.DIST(_xlfn.NORM.INV(SUM(C10:C11), 0, 1) + 1, 0, 1, TRUE), "")</f>
        <v/>
      </c>
      <c r="D8" s="77" t="str">
        <f>IFERROR(1-_xlfn.NORM.DIST(_xlfn.NORM.INV(SUM(D10:D11), 0, 1) + 1, 0, 1, TRUE), "")</f>
        <v/>
      </c>
      <c r="E8" s="77" t="str">
        <f>IFERROR(1-_xlfn.NORM.DIST(_xlfn.NORM.INV(SUM(E10:E11), 0, 1) + 1, 0, 1, TRUE), "")</f>
        <v/>
      </c>
      <c r="F8" s="77" t="str">
        <f>IFERROR(1-_xlfn.NORM.DIST(_xlfn.NORM.INV(SUM(F10:F11), 0, 1) + 1, 0, 1, TRUE), "")</f>
        <v/>
      </c>
      <c r="G8" s="77" t="str">
        <f>IFERROR(1-_xlfn.NORM.DIST(_xlfn.NORM.INV(SUM(G10:G11), 0, 1) + 1, 0, 1, TRUE), "")</f>
        <v/>
      </c>
    </row>
    <row r="9" spans="1:15" ht="15.75" customHeight="1" x14ac:dyDescent="0.25">
      <c r="B9" s="7" t="s">
        <v>121</v>
      </c>
      <c r="C9" s="77" t="str">
        <f>IFERROR(_xlfn.NORM.DIST(_xlfn.NORM.INV(SUM(C10:C11), 0, 1) + 1, 0, 1, TRUE) - SUM(C10:C11), "")</f>
        <v/>
      </c>
      <c r="D9" s="77" t="str">
        <f>IFERROR(_xlfn.NORM.DIST(_xlfn.NORM.INV(SUM(D10:D11), 0, 1) + 1, 0, 1, TRUE) - SUM(D10:D11), "")</f>
        <v/>
      </c>
      <c r="E9" s="77" t="str">
        <f>IFERROR(_xlfn.NORM.DIST(_xlfn.NORM.INV(SUM(E10:E11), 0, 1) + 1, 0, 1, TRUE) - SUM(E10:E11), "")</f>
        <v/>
      </c>
      <c r="F9" s="77" t="str">
        <f>IFERROR(_xlfn.NORM.DIST(_xlfn.NORM.INV(SUM(F10:F11), 0, 1) + 1, 0, 1, TRUE) - SUM(F10:F11), "")</f>
        <v/>
      </c>
      <c r="G9" s="77" t="str">
        <f>IFERROR(_xlfn.NORM.DIST(_xlfn.NORM.INV(SUM(G10:G11), 0, 1) + 1, 0, 1, TRUE) - SUM(G10:G11), "")</f>
        <v/>
      </c>
    </row>
    <row r="10" spans="1:15" ht="15.75" customHeight="1" x14ac:dyDescent="0.25">
      <c r="B10" s="7" t="s">
        <v>122</v>
      </c>
      <c r="C10" s="78"/>
      <c r="D10" s="78"/>
      <c r="E10" s="78"/>
      <c r="F10" s="78"/>
      <c r="G10" s="78"/>
    </row>
    <row r="11" spans="1:15" ht="15.75" customHeight="1" x14ac:dyDescent="0.25">
      <c r="B11" s="7" t="s">
        <v>123</v>
      </c>
      <c r="C11" s="78"/>
      <c r="D11" s="78"/>
      <c r="E11" s="78"/>
      <c r="F11" s="78"/>
      <c r="G11" s="78"/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/>
      <c r="D14" s="79"/>
      <c r="E14" s="79"/>
      <c r="F14" s="79"/>
      <c r="G14" s="79"/>
      <c r="H14" s="80"/>
      <c r="I14" s="80"/>
      <c r="J14" s="80"/>
      <c r="K14" s="80"/>
      <c r="L14" s="80"/>
      <c r="M14" s="80"/>
      <c r="N14" s="80"/>
      <c r="O14" s="80"/>
    </row>
    <row r="15" spans="1:15" ht="15.75" customHeight="1" x14ac:dyDescent="0.25">
      <c r="B15" s="16" t="s">
        <v>68</v>
      </c>
      <c r="C15" s="77">
        <f t="shared" ref="C15:O15" si="0">iron_deficiency_anaemia*C14</f>
        <v>0</v>
      </c>
      <c r="D15" s="77">
        <f t="shared" si="0"/>
        <v>0</v>
      </c>
      <c r="E15" s="77">
        <f t="shared" si="0"/>
        <v>0</v>
      </c>
      <c r="F15" s="77">
        <f t="shared" si="0"/>
        <v>0</v>
      </c>
      <c r="G15" s="77">
        <f t="shared" si="0"/>
        <v>0</v>
      </c>
      <c r="H15" s="77">
        <f t="shared" si="0"/>
        <v>0</v>
      </c>
      <c r="I15" s="77">
        <f t="shared" si="0"/>
        <v>0</v>
      </c>
      <c r="J15" s="77">
        <f t="shared" si="0"/>
        <v>0</v>
      </c>
      <c r="K15" s="77">
        <f t="shared" si="0"/>
        <v>0</v>
      </c>
      <c r="L15" s="77">
        <f t="shared" si="0"/>
        <v>0</v>
      </c>
      <c r="M15" s="77">
        <f t="shared" si="0"/>
        <v>0</v>
      </c>
      <c r="N15" s="77">
        <f t="shared" si="0"/>
        <v>0</v>
      </c>
      <c r="O15" s="77">
        <f t="shared" si="0"/>
        <v>0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/>
      <c r="D2" s="78"/>
      <c r="E2" s="78"/>
      <c r="F2" s="78"/>
      <c r="G2" s="78"/>
    </row>
    <row r="3" spans="1:7" x14ac:dyDescent="0.25">
      <c r="B3" s="43" t="s">
        <v>167</v>
      </c>
      <c r="C3" s="78"/>
      <c r="D3" s="78"/>
      <c r="E3" s="78"/>
      <c r="F3" s="78"/>
      <c r="G3" s="78"/>
    </row>
    <row r="4" spans="1:7" x14ac:dyDescent="0.25">
      <c r="B4" s="43" t="s">
        <v>168</v>
      </c>
      <c r="C4" s="78"/>
      <c r="D4" s="78"/>
      <c r="E4" s="78"/>
      <c r="F4" s="78"/>
      <c r="G4" s="78"/>
    </row>
    <row r="5" spans="1:7" x14ac:dyDescent="0.25">
      <c r="B5" s="43" t="s">
        <v>169</v>
      </c>
      <c r="C5" s="77">
        <f>1-SUM(C2:C4)</f>
        <v>1</v>
      </c>
      <c r="D5" s="77">
        <f t="shared" ref="D5:G5" si="0">1-SUM(D2:D4)</f>
        <v>1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f>SUM('Nutritional status distribution'!G4:G5)</f>
        <v>0</v>
      </c>
      <c r="D2" s="28"/>
      <c r="E2" s="28"/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f>SUM('Nutritional status distribution'!E10:E11)</f>
        <v>0</v>
      </c>
      <c r="D4" s="28"/>
      <c r="E4" s="28"/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f>U5_mortality</f>
        <v>0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</v>
      </c>
      <c r="C7" s="85">
        <v>0.95</v>
      </c>
      <c r="D7" s="86">
        <v>1</v>
      </c>
      <c r="E7" s="86" t="s">
        <v>201</v>
      </c>
    </row>
    <row r="8" spans="1:5" ht="15.75" customHeight="1" x14ac:dyDescent="0.25">
      <c r="A8" s="53" t="s">
        <v>64</v>
      </c>
      <c r="B8" s="85">
        <v>0</v>
      </c>
      <c r="C8" s="85">
        <v>0.95</v>
      </c>
      <c r="D8" s="86">
        <v>0.75</v>
      </c>
      <c r="E8" s="86" t="s">
        <v>201</v>
      </c>
    </row>
    <row r="9" spans="1:5" ht="15.75" customHeight="1" x14ac:dyDescent="0.25">
      <c r="A9" s="53" t="s">
        <v>62</v>
      </c>
      <c r="B9" s="85">
        <v>0</v>
      </c>
      <c r="C9" s="85">
        <v>0.95</v>
      </c>
      <c r="D9" s="86">
        <v>0.19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0.73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1.78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0.24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0.55000000000000004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0.73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1.78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2.06</v>
      </c>
      <c r="E16" s="86" t="s">
        <v>201</v>
      </c>
    </row>
    <row r="17" spans="1:5" ht="15.75" customHeight="1" x14ac:dyDescent="0.25">
      <c r="A17" s="53" t="s">
        <v>47</v>
      </c>
      <c r="B17" s="85">
        <v>0</v>
      </c>
      <c r="C17" s="85">
        <v>0.95</v>
      </c>
      <c r="D17" s="86">
        <v>0.25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5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0.95</v>
      </c>
      <c r="D19" s="86">
        <v>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8.84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50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2.61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</v>
      </c>
      <c r="E24" s="86" t="s">
        <v>201</v>
      </c>
    </row>
    <row r="25" spans="1:5" ht="15.75" customHeight="1" x14ac:dyDescent="0.25">
      <c r="A25" s="53" t="s">
        <v>87</v>
      </c>
      <c r="B25" s="85">
        <v>0</v>
      </c>
      <c r="C25" s="85">
        <v>0.95</v>
      </c>
      <c r="D25" s="86">
        <v>1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2.99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1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48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9.36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9.36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0.35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0</v>
      </c>
      <c r="C2" s="26">
        <f>'Baseline year population inputs'!C52</f>
        <v>0</v>
      </c>
      <c r="D2" s="26">
        <f>'Baseline year population inputs'!C53</f>
        <v>0</v>
      </c>
      <c r="E2" s="26">
        <f>'Baseline year population inputs'!C54</f>
        <v>0</v>
      </c>
      <c r="F2" s="26">
        <f>'Baseline year population inputs'!C55</f>
        <v>0</v>
      </c>
    </row>
    <row r="3" spans="1:6" ht="15.75" customHeight="1" x14ac:dyDescent="0.25">
      <c r="A3" s="3" t="s">
        <v>65</v>
      </c>
      <c r="B3" s="26">
        <f>frac_mam_1month * 2.6</f>
        <v>0</v>
      </c>
      <c r="C3" s="26">
        <f>frac_mam_1_5months * 2.6</f>
        <v>0</v>
      </c>
      <c r="D3" s="26">
        <f>frac_mam_6_11months * 2.6</f>
        <v>0</v>
      </c>
      <c r="E3" s="26">
        <f>frac_mam_12_23months * 2.6</f>
        <v>0</v>
      </c>
      <c r="F3" s="26">
        <f>frac_mam_24_59months * 2.6</f>
        <v>0</v>
      </c>
    </row>
    <row r="4" spans="1:6" ht="15.75" customHeight="1" x14ac:dyDescent="0.25">
      <c r="A4" s="3" t="s">
        <v>66</v>
      </c>
      <c r="B4" s="26">
        <f>frac_sam_1month * 2.6</f>
        <v>0</v>
      </c>
      <c r="C4" s="26">
        <f>frac_sam_1_5months * 2.6</f>
        <v>0</v>
      </c>
      <c r="D4" s="26">
        <f>frac_sam_6_11months * 2.6</f>
        <v>0</v>
      </c>
      <c r="E4" s="26">
        <f>frac_sam_12_23months * 2.6</f>
        <v>0</v>
      </c>
      <c r="F4" s="26">
        <f>frac_sam_24_59months * 2.6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</v>
      </c>
      <c r="E2" s="93">
        <f>food_insecure</f>
        <v>0</v>
      </c>
      <c r="F2" s="93">
        <f>food_insecure</f>
        <v>0</v>
      </c>
      <c r="G2" s="93">
        <f>food_insecure</f>
        <v>0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</v>
      </c>
      <c r="F5" s="93">
        <f>food_insecure</f>
        <v>0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0</v>
      </c>
      <c r="D7" s="93">
        <f>diarrhoea_1_5mo</f>
        <v>0</v>
      </c>
      <c r="E7" s="93">
        <f>diarrhoea_6_11mo</f>
        <v>0</v>
      </c>
      <c r="F7" s="93">
        <f>diarrhoea_12_23mo</f>
        <v>0</v>
      </c>
      <c r="G7" s="93">
        <f>diarrhoea_24_59mo</f>
        <v>0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</v>
      </c>
      <c r="F8" s="93">
        <f>food_insecure</f>
        <v>0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0</v>
      </c>
      <c r="D12" s="93">
        <f>diarrhoea_1_5mo</f>
        <v>0</v>
      </c>
      <c r="E12" s="93">
        <f>diarrhoea_6_11mo</f>
        <v>0</v>
      </c>
      <c r="F12" s="93">
        <f>diarrhoea_12_23mo</f>
        <v>0</v>
      </c>
      <c r="G12" s="93">
        <f>diarrhoea_24_59mo</f>
        <v>0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</v>
      </c>
      <c r="I15" s="93">
        <f>food_insecure</f>
        <v>0</v>
      </c>
      <c r="J15" s="93">
        <f>food_insecure</f>
        <v>0</v>
      </c>
      <c r="K15" s="93">
        <f>food_insecure</f>
        <v>0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</v>
      </c>
      <c r="I18" s="93">
        <f>frac_PW_health_facility</f>
        <v>0</v>
      </c>
      <c r="J18" s="93">
        <f>frac_PW_health_facility</f>
        <v>0</v>
      </c>
      <c r="K18" s="93">
        <f>frac_PW_health_facility</f>
        <v>0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</v>
      </c>
      <c r="I19" s="93">
        <f>frac_malaria_risk</f>
        <v>0</v>
      </c>
      <c r="J19" s="93">
        <f>frac_malaria_risk</f>
        <v>0</v>
      </c>
      <c r="K19" s="93">
        <f>frac_malaria_risk</f>
        <v>0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</v>
      </c>
      <c r="M24" s="93">
        <f>famplan_unmet_need</f>
        <v>0</v>
      </c>
      <c r="N24" s="93">
        <f>famplan_unmet_need</f>
        <v>0</v>
      </c>
      <c r="O24" s="93">
        <f>famplan_unmet_need</f>
        <v>0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0.49</v>
      </c>
      <c r="M25" s="93">
        <f>(1-food_insecure)*(0.49)+food_insecure*(0.7)</f>
        <v>0.49</v>
      </c>
      <c r="N25" s="93">
        <f>(1-food_insecure)*(0.49)+food_insecure*(0.7)</f>
        <v>0.49</v>
      </c>
      <c r="O25" s="93">
        <f>(1-food_insecure)*(0.49)+food_insecure*(0.7)</f>
        <v>0.49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0.21</v>
      </c>
      <c r="M26" s="93">
        <f>(1-food_insecure)*(0.21)+food_insecure*(0.3)</f>
        <v>0.21</v>
      </c>
      <c r="N26" s="93">
        <f>(1-food_insecure)*(0.21)+food_insecure*(0.3)</f>
        <v>0.21</v>
      </c>
      <c r="O26" s="93">
        <f>(1-food_insecure)*(0.21)+food_insecure*(0.3)</f>
        <v>0.21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0.3</v>
      </c>
      <c r="M27" s="93">
        <f>(1-food_insecure)*(0.3)</f>
        <v>0.3</v>
      </c>
      <c r="N27" s="93">
        <f>(1-food_insecure)*(0.3)</f>
        <v>0.3</v>
      </c>
      <c r="O27" s="93">
        <f>(1-food_insecure)*(0.3)</f>
        <v>0.3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</v>
      </c>
      <c r="F30" s="93">
        <f t="shared" si="0"/>
        <v>0</v>
      </c>
      <c r="G30" s="93">
        <f t="shared" si="0"/>
        <v>0</v>
      </c>
      <c r="H30" s="93">
        <f t="shared" si="0"/>
        <v>0</v>
      </c>
      <c r="I30" s="93">
        <f t="shared" si="0"/>
        <v>0</v>
      </c>
      <c r="J30" s="93">
        <f t="shared" si="0"/>
        <v>0</v>
      </c>
      <c r="K30" s="93">
        <f t="shared" si="0"/>
        <v>0</v>
      </c>
      <c r="L30" s="93">
        <f t="shared" si="0"/>
        <v>0</v>
      </c>
      <c r="M30" s="93">
        <f t="shared" si="0"/>
        <v>0</v>
      </c>
      <c r="N30" s="93">
        <f t="shared" si="0"/>
        <v>0</v>
      </c>
      <c r="O30" s="93">
        <f t="shared" si="0"/>
        <v>0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0</v>
      </c>
      <c r="F31" s="93">
        <f t="shared" si="1"/>
        <v>0</v>
      </c>
      <c r="G31" s="93">
        <f t="shared" si="1"/>
        <v>0</v>
      </c>
      <c r="H31" s="93">
        <f t="shared" si="1"/>
        <v>0</v>
      </c>
      <c r="I31" s="93">
        <f t="shared" si="1"/>
        <v>0</v>
      </c>
      <c r="J31" s="93">
        <f t="shared" si="1"/>
        <v>0</v>
      </c>
      <c r="K31" s="93">
        <f t="shared" si="1"/>
        <v>0</v>
      </c>
      <c r="L31" s="93">
        <f t="shared" si="1"/>
        <v>0</v>
      </c>
      <c r="M31" s="93">
        <f t="shared" si="1"/>
        <v>0</v>
      </c>
      <c r="N31" s="93">
        <f t="shared" si="1"/>
        <v>0</v>
      </c>
      <c r="O31" s="93">
        <f t="shared" si="1"/>
        <v>0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0</v>
      </c>
      <c r="F32" s="93">
        <f t="shared" si="2"/>
        <v>0</v>
      </c>
      <c r="G32" s="93">
        <f t="shared" si="2"/>
        <v>0</v>
      </c>
      <c r="H32" s="93">
        <f t="shared" si="2"/>
        <v>0</v>
      </c>
      <c r="I32" s="93">
        <f t="shared" si="2"/>
        <v>0</v>
      </c>
      <c r="J32" s="93">
        <f t="shared" si="2"/>
        <v>0</v>
      </c>
      <c r="K32" s="93">
        <f t="shared" si="2"/>
        <v>0</v>
      </c>
      <c r="L32" s="93">
        <f t="shared" si="2"/>
        <v>0</v>
      </c>
      <c r="M32" s="93">
        <f t="shared" si="2"/>
        <v>0</v>
      </c>
      <c r="N32" s="93">
        <f t="shared" si="2"/>
        <v>0</v>
      </c>
      <c r="O32" s="93">
        <f t="shared" si="2"/>
        <v>0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</v>
      </c>
      <c r="D34" s="93">
        <f t="shared" si="3"/>
        <v>0</v>
      </c>
      <c r="E34" s="93">
        <f t="shared" si="3"/>
        <v>0</v>
      </c>
      <c r="F34" s="93">
        <f t="shared" si="3"/>
        <v>0</v>
      </c>
      <c r="G34" s="93">
        <f t="shared" si="3"/>
        <v>0</v>
      </c>
      <c r="H34" s="93">
        <f t="shared" si="3"/>
        <v>0</v>
      </c>
      <c r="I34" s="93">
        <f t="shared" si="3"/>
        <v>0</v>
      </c>
      <c r="J34" s="93">
        <f t="shared" si="3"/>
        <v>0</v>
      </c>
      <c r="K34" s="93">
        <f t="shared" si="3"/>
        <v>0</v>
      </c>
      <c r="L34" s="93">
        <f t="shared" si="3"/>
        <v>0</v>
      </c>
      <c r="M34" s="93">
        <f t="shared" si="3"/>
        <v>0</v>
      </c>
      <c r="N34" s="93">
        <f t="shared" si="3"/>
        <v>0</v>
      </c>
      <c r="O34" s="93">
        <f t="shared" si="3"/>
        <v>0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2020-09-11T23:46:24Z</dcterms:modified>
</cp:coreProperties>
</file>