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D279901-EF0D-4AE4-9E42-24F226B806D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5" i="2"/>
  <c r="A24" i="2"/>
  <c r="A17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4" i="2" l="1"/>
  <c r="A16" i="2"/>
  <c r="I5" i="2"/>
  <c r="A18" i="2"/>
  <c r="A26" i="2"/>
  <c r="I7" i="2"/>
  <c r="A32" i="2"/>
  <c r="A33" i="2"/>
  <c r="A34" i="2"/>
  <c r="A39" i="2"/>
  <c r="I10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<sst xmlns="http://schemas.openxmlformats.org/spreadsheetml/2006/main" count="2092" uniqueCount="341">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</sst>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11469.74291992189</v>
      </c>
    </row>
    <row r="8" spans="1:3" ht="15" customHeight="1" x14ac:dyDescent="0.2">
      <c r="B8" s="5" t="s">
        <v>44</v>
      </c>
      <c r="C8" s="44">
        <v>4.7E-2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0.81211067199706999</v>
      </c>
    </row>
    <row r="11" spans="1:3" ht="15" customHeight="1" x14ac:dyDescent="0.2">
      <c r="B11" s="5" t="s">
        <v>49</v>
      </c>
      <c r="C11" s="45">
        <v>0.90300000000000002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0.27600000000000002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0.14169999999999999</v>
      </c>
    </row>
    <row r="24" spans="1:3" ht="15" customHeight="1" x14ac:dyDescent="0.2">
      <c r="B24" s="15" t="s">
        <v>46</v>
      </c>
      <c r="C24" s="45">
        <v>0.49370000000000003</v>
      </c>
    </row>
    <row r="25" spans="1:3" ht="15" customHeight="1" x14ac:dyDescent="0.2">
      <c r="B25" s="15" t="s">
        <v>47</v>
      </c>
      <c r="C25" s="45">
        <v>0.31890000000000002</v>
      </c>
    </row>
    <row r="26" spans="1:3" ht="15" customHeight="1" x14ac:dyDescent="0.2">
      <c r="B26" s="15" t="s">
        <v>48</v>
      </c>
      <c r="C26" s="45">
        <v>4.5699999999999998E-2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12.740112099436899</v>
      </c>
    </row>
    <row r="38" spans="1:5" ht="15" customHeight="1" x14ac:dyDescent="0.2">
      <c r="B38" s="11" t="s">
        <v>35</v>
      </c>
      <c r="C38" s="43">
        <v>20.013846672465299</v>
      </c>
      <c r="D38" s="12"/>
      <c r="E38" s="13"/>
    </row>
    <row r="39" spans="1:5" ht="15" customHeight="1" x14ac:dyDescent="0.2">
      <c r="B39" s="11" t="s">
        <v>61</v>
      </c>
      <c r="C39" s="43">
        <v>22.328003022965699</v>
      </c>
      <c r="D39" s="12"/>
      <c r="E39" s="12"/>
    </row>
    <row r="40" spans="1:5" ht="15" customHeight="1" x14ac:dyDescent="0.2">
      <c r="B40" s="11" t="s">
        <v>36</v>
      </c>
      <c r="C40" s="100">
        <v>1.17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11.184526630000001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2.0190099999999999E-2</v>
      </c>
      <c r="D45" s="12"/>
    </row>
    <row r="46" spans="1:5" ht="15.75" customHeight="1" x14ac:dyDescent="0.2">
      <c r="B46" s="11" t="s">
        <v>51</v>
      </c>
      <c r="C46" s="45">
        <v>9.1186399999999987E-2</v>
      </c>
      <c r="D46" s="12"/>
    </row>
    <row r="47" spans="1:5" ht="15.75" customHeight="1" x14ac:dyDescent="0.2">
      <c r="B47" s="11" t="s">
        <v>59</v>
      </c>
      <c r="C47" s="45">
        <v>0.1337083</v>
      </c>
      <c r="D47" s="12"/>
      <c r="E47" s="13"/>
    </row>
    <row r="48" spans="1:5" ht="15" customHeight="1" x14ac:dyDescent="0.2">
      <c r="B48" s="11" t="s">
        <v>58</v>
      </c>
      <c r="C48" s="46">
        <v>0.7549151999999999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0.54077500000000001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r9YX4OqelmmjzANLH4OzQ1q7QI8MO0ZrkFUcXR/6jXawGMOLWnUwJTpWUHYwNCbv6UUSe3FxkuN3ETQzugFxOg==" saltValue="bnq5e/jUxWzwVGLOxhk5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0.70004438482937204</v>
      </c>
      <c r="C2" s="98">
        <v>0.95</v>
      </c>
      <c r="D2" s="56">
        <v>91.330267740197584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40.626528785920193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936.48215246114307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2.791024751973453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0.21692764317660301</v>
      </c>
      <c r="C10" s="98">
        <v>0.95</v>
      </c>
      <c r="D10" s="56">
        <v>13.758828229716091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0.21692764317660301</v>
      </c>
      <c r="C11" s="98">
        <v>0.95</v>
      </c>
      <c r="D11" s="56">
        <v>13.758828229716091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0.21692764317660301</v>
      </c>
      <c r="C12" s="98">
        <v>0.95</v>
      </c>
      <c r="D12" s="56">
        <v>13.758828229716091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0.21692764317660301</v>
      </c>
      <c r="C13" s="98">
        <v>0.95</v>
      </c>
      <c r="D13" s="56">
        <v>13.758828229716091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0.21692764317660301</v>
      </c>
      <c r="C14" s="98">
        <v>0.95</v>
      </c>
      <c r="D14" s="56">
        <v>13.758828229716091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0.21692764317660301</v>
      </c>
      <c r="C15" s="98">
        <v>0.95</v>
      </c>
      <c r="D15" s="56">
        <v>13.758828229716091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1.465594029611444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21.432133639931681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21.432133639931681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27.58396231596782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4.7459931534262978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0.16919001176010401</v>
      </c>
      <c r="C27" s="98">
        <v>0.95</v>
      </c>
      <c r="D27" s="56">
        <v>19.155143804923071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0.88352908609115</v>
      </c>
      <c r="C29" s="98">
        <v>0.95</v>
      </c>
      <c r="D29" s="56">
        <v>189.65223389589579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0.76529144671086591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0.15005472180000001</v>
      </c>
      <c r="C32" s="98">
        <v>0.95</v>
      </c>
      <c r="D32" s="56">
        <v>3.2236445106369032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0.26580414175987199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3.73761277259677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0.95996349762789701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RsoSLwKtencLC5c97mxXTXGP+jGjltjbKdmtJBuRnr3KWVzul8pfDqrKg+3OOhzon9fw15wy2hO7v7hMXy3Dg==" saltValue="u+qH/fG0yJGyXwNIIwld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CvllKoW0TpSnXkqQPySf8SGlzQ2s7xjf/mYs+GQCXgNv3PE4jSfs0Rt0yKtcTPvoLhneVheUPdLMgchTq1V5Q==" saltValue="snAKa2oUIfzx6jV0mNb1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V3Yo6lfI5KshvjpXIj2pZgksKET1g000f7MoRtJo7++NgYn73RHZvx4BYSHrOsQwfNYZ7GQNEO/aGEEzROGPw==" saltValue="h0VrsPU9hnFIDuLLVZ0E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0.16789871800000003</v>
      </c>
      <c r="E3" s="21">
        <f>frac_mam_12_23months * 2.6</f>
        <v>7.1912456200000002E-2</v>
      </c>
      <c r="F3" s="21">
        <f>frac_mam_24_59months * 2.6</f>
        <v>5.48676518E-2</v>
      </c>
    </row>
    <row r="4" spans="1:6" ht="15.75" customHeight="1" x14ac:dyDescent="0.2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sheetProtection algorithmName="SHA-512" hashValue="Q2k3E8vXT4PrVqrvcoT2uv8HIwDA+UKYkQcXhFTbHCpNTRmR9CG3e3nL9z9jiI35X23h1fGaCdz552qM/xanNQ==" saltValue="oqoKAOYThZBbvMf3eh8v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kiFD0CoaAeFttl8PfIHwd09i9UGTbxDw0FC/oz8J6AP2iJh0OJT8tDBM876YPwNexnEO7yv3pedupRiZfPWTw==" saltValue="eIHMAi23ISTIP4pJ2Ydq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yCCxP9GiHaRSQWyozhSYP5rtckK7P0Pn9uAISfz6PaXcpoZZve8oYdUbzcpl6esAHMoM9EBOAjMRy24F4vhOQ==" saltValue="lerWiOz+EiCJhNnuYzN+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VyGRmBlqFq569g4EvZ2Aeal+rri+dcyZdfo8A2wRcxF/CG0YEfrk4m0d5MDdSNJNq/H/DHDO/3pjECH9tArkw==" saltValue="XJgKrCkm3vr3oPHrpyeX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QuAvXPibarUojQSv4+pUAxd7hOzy+rfDslYqGb93wDdmYWdyvj+rChzBVhXOa/ihqG/F9fo6KQvWBvFFRaIVQ==" saltValue="9l/bhgsu45omD8EN3yxbO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a5K/58PovUrkRalQ7kkw36ZyMO6Lga23rSTxYe629IhtZFtLo6Im8phxs0jNVcSblqgIq35QnirFwLErnoNVQ==" saltValue="j34NypjaUYlLk3NSNZSI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XLGhmATfSaUTBuigfZDpSJJQ+jIn1MVumeoYZOZ+MmiusFuZUKj/eUlVEQJymUhUW8+wdu9NoX3Wr5U9Dq+TA==" saltValue="nXAvFqpiKhwJJns+dFxh4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2073.1984000000002</v>
      </c>
      <c r="C2" s="49">
        <v>6400</v>
      </c>
      <c r="D2" s="49">
        <v>15500</v>
      </c>
      <c r="E2" s="49">
        <v>8300</v>
      </c>
      <c r="F2" s="49">
        <v>7000</v>
      </c>
      <c r="G2" s="17">
        <f t="shared" ref="G2:G11" si="0">C2+D2+E2+F2</f>
        <v>37200</v>
      </c>
      <c r="H2" s="17">
        <f t="shared" ref="H2:H11" si="1">(B2 + stillbirth*B2/(1000-stillbirth))/(1-abortion)</f>
        <v>2382.5550228275279</v>
      </c>
      <c r="I2" s="17">
        <f t="shared" ref="I2:I11" si="2">G2-H2</f>
        <v>34817.444977172476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2055.8951999999999</v>
      </c>
      <c r="C3" s="50">
        <v>6100</v>
      </c>
      <c r="D3" s="50">
        <v>15300</v>
      </c>
      <c r="E3" s="50">
        <v>8300</v>
      </c>
      <c r="F3" s="50">
        <v>7200</v>
      </c>
      <c r="G3" s="17">
        <f t="shared" si="0"/>
        <v>36900</v>
      </c>
      <c r="H3" s="17">
        <f t="shared" si="1"/>
        <v>2362.6698897544024</v>
      </c>
      <c r="I3" s="17">
        <f t="shared" si="2"/>
        <v>34537.330110245595</v>
      </c>
    </row>
    <row r="4" spans="1:9" ht="15.75" customHeight="1" x14ac:dyDescent="0.2">
      <c r="A4" s="5">
        <f t="shared" si="3"/>
        <v>2023</v>
      </c>
      <c r="B4" s="49">
        <v>2027.2008000000001</v>
      </c>
      <c r="C4" s="50">
        <v>5900</v>
      </c>
      <c r="D4" s="50">
        <v>14900</v>
      </c>
      <c r="E4" s="50">
        <v>8200</v>
      </c>
      <c r="F4" s="50">
        <v>7200</v>
      </c>
      <c r="G4" s="17">
        <f t="shared" si="0"/>
        <v>36200</v>
      </c>
      <c r="H4" s="17">
        <f t="shared" si="1"/>
        <v>2329.6937950173906</v>
      </c>
      <c r="I4" s="17">
        <f t="shared" si="2"/>
        <v>33870.306204982611</v>
      </c>
    </row>
    <row r="5" spans="1:9" ht="15.75" customHeight="1" x14ac:dyDescent="0.2">
      <c r="A5" s="5">
        <f t="shared" si="3"/>
        <v>2024</v>
      </c>
      <c r="B5" s="49">
        <v>2009.4272000000001</v>
      </c>
      <c r="C5" s="50">
        <v>5700</v>
      </c>
      <c r="D5" s="50">
        <v>14400</v>
      </c>
      <c r="E5" s="50">
        <v>8200</v>
      </c>
      <c r="F5" s="50">
        <v>7400</v>
      </c>
      <c r="G5" s="17">
        <f t="shared" si="0"/>
        <v>35700</v>
      </c>
      <c r="H5" s="17">
        <f t="shared" si="1"/>
        <v>2309.2680702272655</v>
      </c>
      <c r="I5" s="17">
        <f t="shared" si="2"/>
        <v>33390.731929772737</v>
      </c>
    </row>
    <row r="6" spans="1:9" ht="15.75" customHeight="1" x14ac:dyDescent="0.2">
      <c r="A6" s="5">
        <f t="shared" si="3"/>
        <v>2025</v>
      </c>
      <c r="B6" s="49">
        <v>1980.576</v>
      </c>
      <c r="C6" s="50">
        <v>5600</v>
      </c>
      <c r="D6" s="50">
        <v>14100</v>
      </c>
      <c r="E6" s="50">
        <v>8200</v>
      </c>
      <c r="F6" s="50">
        <v>7500</v>
      </c>
      <c r="G6" s="17">
        <f t="shared" si="0"/>
        <v>35400</v>
      </c>
      <c r="H6" s="17">
        <f t="shared" si="1"/>
        <v>2276.1117782512533</v>
      </c>
      <c r="I6" s="17">
        <f t="shared" si="2"/>
        <v>33123.888221748748</v>
      </c>
    </row>
    <row r="7" spans="1:9" ht="15.75" customHeight="1" x14ac:dyDescent="0.2">
      <c r="A7" s="5">
        <f t="shared" si="3"/>
        <v>2026</v>
      </c>
      <c r="B7" s="49">
        <v>1961.8510000000001</v>
      </c>
      <c r="C7" s="50">
        <v>5500</v>
      </c>
      <c r="D7" s="50">
        <v>13600</v>
      </c>
      <c r="E7" s="50">
        <v>8200</v>
      </c>
      <c r="F7" s="50">
        <v>7500</v>
      </c>
      <c r="G7" s="17">
        <f t="shared" si="0"/>
        <v>34800</v>
      </c>
      <c r="H7" s="17">
        <f t="shared" si="1"/>
        <v>2254.5926883260222</v>
      </c>
      <c r="I7" s="17">
        <f t="shared" si="2"/>
        <v>32545.407311673978</v>
      </c>
    </row>
    <row r="8" spans="1:9" ht="15.75" customHeight="1" x14ac:dyDescent="0.2">
      <c r="A8" s="5">
        <f t="shared" si="3"/>
        <v>2027</v>
      </c>
      <c r="B8" s="49">
        <v>1932.3620000000001</v>
      </c>
      <c r="C8" s="50">
        <v>5400</v>
      </c>
      <c r="D8" s="50">
        <v>13100</v>
      </c>
      <c r="E8" s="50">
        <v>8200</v>
      </c>
      <c r="F8" s="50">
        <v>7600</v>
      </c>
      <c r="G8" s="17">
        <f t="shared" si="0"/>
        <v>34300</v>
      </c>
      <c r="H8" s="17">
        <f t="shared" si="1"/>
        <v>2220.7034256929037</v>
      </c>
      <c r="I8" s="17">
        <f t="shared" si="2"/>
        <v>32079.296574307096</v>
      </c>
    </row>
    <row r="9" spans="1:9" ht="15.75" customHeight="1" x14ac:dyDescent="0.2">
      <c r="A9" s="5">
        <f t="shared" si="3"/>
        <v>2028</v>
      </c>
      <c r="B9" s="49">
        <v>1913.1587999999999</v>
      </c>
      <c r="C9" s="50">
        <v>5400</v>
      </c>
      <c r="D9" s="50">
        <v>12500</v>
      </c>
      <c r="E9" s="50">
        <v>8300</v>
      </c>
      <c r="F9" s="50">
        <v>7600</v>
      </c>
      <c r="G9" s="17">
        <f t="shared" si="0"/>
        <v>33800</v>
      </c>
      <c r="H9" s="17">
        <f t="shared" si="1"/>
        <v>2198.6347801574057</v>
      </c>
      <c r="I9" s="17">
        <f t="shared" si="2"/>
        <v>31601.365219842595</v>
      </c>
    </row>
    <row r="10" spans="1:9" ht="15.75" customHeight="1" x14ac:dyDescent="0.2">
      <c r="A10" s="5">
        <f t="shared" si="3"/>
        <v>2029</v>
      </c>
      <c r="B10" s="49">
        <v>1883.5103999999999</v>
      </c>
      <c r="C10" s="50">
        <v>5400</v>
      </c>
      <c r="D10" s="50">
        <v>12100</v>
      </c>
      <c r="E10" s="50">
        <v>8300</v>
      </c>
      <c r="F10" s="50">
        <v>7700</v>
      </c>
      <c r="G10" s="17">
        <f t="shared" si="0"/>
        <v>33500</v>
      </c>
      <c r="H10" s="17">
        <f t="shared" si="1"/>
        <v>2164.5623323208647</v>
      </c>
      <c r="I10" s="17">
        <f t="shared" si="2"/>
        <v>31335.437667679136</v>
      </c>
    </row>
    <row r="11" spans="1:9" ht="15.75" customHeight="1" x14ac:dyDescent="0.2">
      <c r="A11" s="5">
        <f t="shared" si="3"/>
        <v>2030</v>
      </c>
      <c r="B11" s="49">
        <v>1853.8620000000001</v>
      </c>
      <c r="C11" s="50">
        <v>5400</v>
      </c>
      <c r="D11" s="50">
        <v>11700</v>
      </c>
      <c r="E11" s="50">
        <v>8200</v>
      </c>
      <c r="F11" s="50">
        <v>7700</v>
      </c>
      <c r="G11" s="17">
        <f t="shared" si="0"/>
        <v>33000</v>
      </c>
      <c r="H11" s="17">
        <f t="shared" si="1"/>
        <v>2130.4898844843242</v>
      </c>
      <c r="I11" s="17">
        <f t="shared" si="2"/>
        <v>30869.510115515677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NijJyw0SH8n2QVq+Llw8T+jnzb1rmdTGff/SLaaWHoxXhziiJl/rcNU/c4UFIwKfXQQlyVqV5PhxvexEvUhtg==" saltValue="e1sdoj0x+76DC/cCP2Edk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zrtZKVEVDQ8nwZTuhYxXXAZbq0SlFSN9vm/pR0cv7VdCtcO/hRr/GEIirLwK98RFAu1NgbiQEoIanim6dx3ag==" saltValue="go2qFILcUpLNmajmFdlk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mYE5yIPhWnv8LMBs/03F0TTr77JQ7vCLZfSm3e8m7aIV998Ujgple5InjnWCAl95SpRVhbArTRPTaDjqELy4g==" saltValue="LSNMpH1aQEZMm8TYojO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coVSoTa+up9EkY1wLHZ8pwBcPF3NR5Z8BT9ScZgAnHVNMzjDWsT/eVt+a46tHN1WJVSX99BnPDLWtIxlyzS7Q==" saltValue="1/UbmZTRJ0SNwZ5caRUM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nggk4gtM8J67ZECzekh/0WF2BC8CQP1l3GktNqMgyXJbgsxmpFgLnC8r1HA0vwFz4oRdLxzoHmE+sjqgvW8eg==" saltValue="WBwi1lzhUQh+UFGo0f0d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k4GoCKQpxwM8lPW/W/MvuVKSfljx2faM473L4au1neieEowg8yQ8wB5tkUgO1TNvHz4A5z/yErlB1kS52HloQ==" saltValue="poYoX0R1itoRwBTBxhST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jVqSBdTCExHRkghT9BWgmRQe5e/6xkeVCWT/vITLXAOHpjGQ1qMXYJU16Ediz3ZsxxIvpUa800qd+/hagVjKg==" saltValue="jr5oQZ1DDNkCBSoFS+yt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VFBllfW4t08Vj9Gh8qBl4sIKtfmDvBxd2zHHIIl/I2MGgiXZ9aBRgWNgeHVeUJE6q/7ae/taGRjQP/ZsHbVKw==" saltValue="xKmrrQbZIfDwr6gEL3sk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71C6XVwNLAjmSNtXzKanrVqJITz3WQ8J12xJY1YPCHs0gxOtk6Y20hjjfKDBndUHxT4XXHbR6JVfHfCl7sNCA==" saltValue="BIbr2/9HG33+VkiKruAx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7CpylBhzS6dSFpussP6MZpxLupd92LPwsptakTeyUaQvy9wnhAYI57dAac4ewjT0fa1drU4YO95Qa4bptxZGA==" saltValue="TF0jdNAPKox0J6oNLnyaU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5.0991147828943262E-2</v>
      </c>
    </row>
    <row r="5" spans="1:8" ht="15.75" customHeight="1" x14ac:dyDescent="0.2">
      <c r="B5" s="19" t="s">
        <v>95</v>
      </c>
      <c r="C5" s="101">
        <v>3.2672568880704522E-2</v>
      </c>
    </row>
    <row r="6" spans="1:8" ht="15.75" customHeight="1" x14ac:dyDescent="0.2">
      <c r="B6" s="19" t="s">
        <v>91</v>
      </c>
      <c r="C6" s="101">
        <v>0.1129749597329175</v>
      </c>
    </row>
    <row r="7" spans="1:8" ht="15.75" customHeight="1" x14ac:dyDescent="0.2">
      <c r="B7" s="19" t="s">
        <v>96</v>
      </c>
      <c r="C7" s="101">
        <v>0.47524061333807732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0.1496648998347884</v>
      </c>
    </row>
    <row r="10" spans="1:8" ht="15.75" customHeight="1" x14ac:dyDescent="0.2">
      <c r="B10" s="19" t="s">
        <v>94</v>
      </c>
      <c r="C10" s="101">
        <v>0.17845581038456909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0.16608990431000009</v>
      </c>
      <c r="D15" s="101">
        <v>0.16608990431000009</v>
      </c>
      <c r="E15" s="101">
        <v>0.16608990431000009</v>
      </c>
      <c r="F15" s="101">
        <v>0.16608990431000009</v>
      </c>
    </row>
    <row r="16" spans="1:8" ht="15.75" customHeight="1" x14ac:dyDescent="0.2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9.0683221820000118E-2</v>
      </c>
      <c r="D21" s="101">
        <v>9.0683221820000118E-2</v>
      </c>
      <c r="E21" s="101">
        <v>9.0683221820000118E-2</v>
      </c>
      <c r="F21" s="101">
        <v>9.0683221820000118E-2</v>
      </c>
    </row>
    <row r="22" spans="1:8" ht="15.75" customHeight="1" x14ac:dyDescent="0.2">
      <c r="B22" s="19" t="s">
        <v>99</v>
      </c>
      <c r="C22" s="101">
        <v>0.74322687386999975</v>
      </c>
      <c r="D22" s="101">
        <v>0.74322687386999975</v>
      </c>
      <c r="E22" s="101">
        <v>0.74322687386999975</v>
      </c>
      <c r="F22" s="101">
        <v>0.74322687386999975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4.5480066999999999E-2</v>
      </c>
    </row>
    <row r="27" spans="1:8" ht="15.75" customHeight="1" x14ac:dyDescent="0.2">
      <c r="B27" s="19" t="s">
        <v>89</v>
      </c>
      <c r="C27" s="101">
        <v>0.14298022799999999</v>
      </c>
    </row>
    <row r="28" spans="1:8" ht="15.75" customHeight="1" x14ac:dyDescent="0.2">
      <c r="B28" s="19" t="s">
        <v>103</v>
      </c>
      <c r="C28" s="101">
        <v>9.6627131000000019E-2</v>
      </c>
    </row>
    <row r="29" spans="1:8" ht="15.75" customHeight="1" x14ac:dyDescent="0.2">
      <c r="B29" s="19" t="s">
        <v>86</v>
      </c>
      <c r="C29" s="101">
        <v>0.16091661700000001</v>
      </c>
    </row>
    <row r="30" spans="1:8" ht="15.75" customHeight="1" x14ac:dyDescent="0.2">
      <c r="B30" s="19" t="s">
        <v>4</v>
      </c>
      <c r="C30" s="101">
        <v>3.5424285E-2</v>
      </c>
    </row>
    <row r="31" spans="1:8" ht="15.75" customHeight="1" x14ac:dyDescent="0.2">
      <c r="B31" s="19" t="s">
        <v>80</v>
      </c>
      <c r="C31" s="101">
        <v>0.141582982</v>
      </c>
    </row>
    <row r="32" spans="1:8" ht="15.75" customHeight="1" x14ac:dyDescent="0.2">
      <c r="B32" s="19" t="s">
        <v>85</v>
      </c>
      <c r="C32" s="101">
        <v>7.2277499999999981E-2</v>
      </c>
    </row>
    <row r="33" spans="2:3" ht="15.75" customHeight="1" x14ac:dyDescent="0.2">
      <c r="B33" s="19" t="s">
        <v>100</v>
      </c>
      <c r="C33" s="101">
        <v>0.14607978499999999</v>
      </c>
    </row>
    <row r="34" spans="2:3" ht="15.75" customHeight="1" x14ac:dyDescent="0.2">
      <c r="B34" s="19" t="s">
        <v>87</v>
      </c>
      <c r="C34" s="101">
        <v>0.158631406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rvXh0iLA6PS+GtxM9wzwNyCj1unLJEVAos4LETTeQ1jilfV+7SlFJC6SBy+E/gicvUn0HgojcPXISxF0gwaxCg==" saltValue="LkPTuLbtRDpksXnNrfhic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0.71936433647366993</v>
      </c>
      <c r="G2" s="52">
        <f>IFERROR(1-_xlfn.NORM.DIST(_xlfn.NORM.INV(SUM(G4:G5), 0, 1) + 1, 0, 1, TRUE), "")</f>
        <v>0.86650422858065312</v>
      </c>
    </row>
    <row r="3" spans="1:15" ht="15.75" customHeight="1" x14ac:dyDescent="0.2">
      <c r="B3" s="5" t="s">
        <v>108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0.22369140752633013</v>
      </c>
      <c r="G3" s="52">
        <f>IFERROR(_xlfn.NORM.DIST(_xlfn.NORM.INV(SUM(G4:G5), 0, 1) + 1, 0, 1, TRUE) - SUM(G4:G5), "")</f>
        <v>0.11606734141934685</v>
      </c>
    </row>
    <row r="4" spans="1:15" ht="15.75" customHeight="1" x14ac:dyDescent="0.2">
      <c r="B4" s="5" t="s">
        <v>110</v>
      </c>
      <c r="C4" s="45">
        <v>0</v>
      </c>
      <c r="D4" s="53">
        <v>0</v>
      </c>
      <c r="E4" s="53">
        <v>0</v>
      </c>
      <c r="F4" s="53">
        <v>5.6944255999999999E-2</v>
      </c>
      <c r="G4" s="53">
        <v>1.7428430000000002E-2</v>
      </c>
    </row>
    <row r="5" spans="1:15" ht="15.75" customHeight="1" x14ac:dyDescent="0.2">
      <c r="B5" s="5" t="s">
        <v>106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0.69757931140172069</v>
      </c>
      <c r="F8" s="52">
        <f>IFERROR(1-_xlfn.NORM.DIST(_xlfn.NORM.INV(SUM(F10:F11), 0, 1) + 1, 0, 1, TRUE), "")</f>
        <v>0.82026509821000382</v>
      </c>
      <c r="G8" s="52">
        <f>IFERROR(1-_xlfn.NORM.DIST(_xlfn.NORM.INV(SUM(G10:G11), 0, 1) + 1, 0, 1, TRUE), "")</f>
        <v>0.84884312714582322</v>
      </c>
    </row>
    <row r="9" spans="1:15" ht="15.75" customHeight="1" x14ac:dyDescent="0.2">
      <c r="B9" s="5" t="s">
        <v>109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0.23784425859827929</v>
      </c>
      <c r="F9" s="52">
        <f>IFERROR(_xlfn.NORM.DIST(_xlfn.NORM.INV(SUM(F10:F11), 0, 1) + 1, 0, 1, TRUE) - SUM(F10:F11), "")</f>
        <v>0.1520762647899962</v>
      </c>
      <c r="G9" s="52">
        <f>IFERROR(_xlfn.NORM.DIST(_xlfn.NORM.INV(SUM(G10:G11), 0, 1) + 1, 0, 1, TRUE) - SUM(G10:G11), "")</f>
        <v>0.13005392985417685</v>
      </c>
    </row>
    <row r="10" spans="1:15" ht="15.75" customHeight="1" x14ac:dyDescent="0.2">
      <c r="B10" s="5" t="s">
        <v>107</v>
      </c>
      <c r="C10" s="45">
        <v>0</v>
      </c>
      <c r="D10" s="53">
        <v>0</v>
      </c>
      <c r="E10" s="53">
        <v>6.4576430000000004E-2</v>
      </c>
      <c r="F10" s="53">
        <v>2.7658637E-2</v>
      </c>
      <c r="G10" s="53">
        <v>2.1102942999999999E-2</v>
      </c>
    </row>
    <row r="11" spans="1:15" ht="15.75" customHeight="1" x14ac:dyDescent="0.2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M/IM/oCMCdCw9mgNJcC9RS5zQ0bp05yApBFZy/kh7sYK9MryPaG6B6I8TZsGzKCvMUZppEj+D7127Q/RiGxRQ==" saltValue="IrhtiQTr2gZW3SiF6KE0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0.45713999999999999</v>
      </c>
      <c r="D2" s="53">
        <v>0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0.54286000000000001</v>
      </c>
      <c r="D4" s="53">
        <v>0</v>
      </c>
      <c r="E4" s="53">
        <v>0.63633000000000006</v>
      </c>
      <c r="F4" s="53">
        <v>0.28694999999999998</v>
      </c>
      <c r="G4" s="53">
        <v>0</v>
      </c>
    </row>
    <row r="5" spans="1:7" x14ac:dyDescent="0.2">
      <c r="B5" s="3" t="s">
        <v>125</v>
      </c>
      <c r="C5" s="52">
        <v>0</v>
      </c>
      <c r="D5" s="52">
        <v>0.12241</v>
      </c>
      <c r="E5" s="52">
        <f>1-SUM(E2:E4)</f>
        <v>0.36366999999999994</v>
      </c>
      <c r="F5" s="52">
        <f>1-SUM(F2:F4)</f>
        <v>0.71304999999999996</v>
      </c>
      <c r="G5" s="52">
        <f>1-SUM(G2:G4)</f>
        <v>1</v>
      </c>
    </row>
  </sheetData>
  <sheetProtection algorithmName="SHA-512" hashValue="IOGzrPVY8zq5eY0kISpb4n32gO62amFxFGmB+wJDQe6f8+FLnaOR67SlOecMHohnJqOPLWnkO76AzAHVtfS+7A==" saltValue="wcfZETCZJOYvHtTGBETo/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ZAzkSbdwVpDbtmHONbdF7O24wHvTK23ZN54IbtyWy3lrKe56BYZuNW7lSM+qoFnIQJnszorivOSxKPOc5civA==" saltValue="Ivt6H1nlPZvR2D36KX8h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qZS7EstfJmfXFE5UwVEQWLezalCRjgoGDlFAJRuADFVDZFdssYNaHKs5+owXgGE0mNjQ4/QOvJbThJmBmRqvw==" saltValue="D4ozqu+Ih027M8szIgyb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O/kEkcKwag8zlpUF5TUOFqAEpDR71Km6fW7YGt7GsbfGUXz0RwC+kkqDPFIFbnn2GqEsogICBjNBawNk8cHx/A==" saltValue="DyP9bwZba8ASxBszwa1m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OEuMQ2GACDQAkJcruguxsjNb2gcfMIvoxRdAeI4fdOWamHwoAU4y9SjVCzXohheY8h/Y4wiL8+FJ4yTbHLOHA==" saltValue="6nncvCqZphjmYKo0Q05w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2023-01-25T11:39:08Z</dcterms:modified>
</cp:coreProperties>
</file>