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EFC43821-F35F-45E5-9015-A343F320922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7" i="2"/>
  <c r="A26" i="2"/>
  <c r="A24" i="2"/>
  <c r="A19" i="2"/>
  <c r="A18" i="2"/>
  <c r="A17" i="2"/>
  <c r="H11" i="2"/>
  <c r="G11" i="2"/>
  <c r="H10" i="2"/>
  <c r="I10" i="2" s="1"/>
  <c r="G10" i="2"/>
  <c r="H9" i="2"/>
  <c r="G9" i="2"/>
  <c r="I9" i="2" s="1"/>
  <c r="I8" i="2"/>
  <c r="H8" i="2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A3" i="2"/>
  <c r="I2" i="2"/>
  <c r="H2" i="2"/>
  <c r="G2" i="2"/>
  <c r="A2" i="2"/>
  <c r="A40" i="2" s="1"/>
  <c r="C33" i="1"/>
  <c r="C20" i="1"/>
  <c r="A23" i="2" l="1"/>
  <c r="A25" i="2"/>
  <c r="I3" i="2"/>
  <c r="A31" i="2"/>
  <c r="A32" i="2"/>
  <c r="A33" i="2"/>
  <c r="A34" i="2"/>
  <c r="I11" i="2"/>
  <c r="A35" i="2"/>
  <c r="A15" i="2"/>
  <c r="A16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<sst xmlns="http://schemas.openxmlformats.org/spreadsheetml/2006/main" count="2092" uniqueCount="341">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</sst>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1633141.65625</v>
      </c>
    </row>
    <row r="8" spans="1:3" ht="15" customHeight="1" x14ac:dyDescent="0.2">
      <c r="B8" s="5" t="s">
        <v>44</v>
      </c>
      <c r="C8" s="44">
        <v>8.0000000000000002E-3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0.90408493041992199</v>
      </c>
    </row>
    <row r="11" spans="1:3" ht="15" customHeight="1" x14ac:dyDescent="0.2">
      <c r="B11" s="5" t="s">
        <v>49</v>
      </c>
      <c r="C11" s="45">
        <v>0.92500000000000004</v>
      </c>
    </row>
    <row r="12" spans="1:3" ht="15" customHeight="1" x14ac:dyDescent="0.2">
      <c r="B12" s="5" t="s">
        <v>41</v>
      </c>
      <c r="C12" s="45">
        <v>0.58200000000000007</v>
      </c>
    </row>
    <row r="13" spans="1:3" ht="15" customHeight="1" x14ac:dyDescent="0.2">
      <c r="B13" s="5" t="s">
        <v>62</v>
      </c>
      <c r="C13" s="45">
        <v>0.25900000000000001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3.6700000000000003E-2</v>
      </c>
    </row>
    <row r="24" spans="1:3" ht="15" customHeight="1" x14ac:dyDescent="0.2">
      <c r="B24" s="15" t="s">
        <v>46</v>
      </c>
      <c r="C24" s="45">
        <v>0.48730000000000001</v>
      </c>
    </row>
    <row r="25" spans="1:3" ht="15" customHeight="1" x14ac:dyDescent="0.2">
      <c r="B25" s="15" t="s">
        <v>47</v>
      </c>
      <c r="C25" s="45">
        <v>0.43280000000000002</v>
      </c>
    </row>
    <row r="26" spans="1:3" ht="15" customHeight="1" x14ac:dyDescent="0.2">
      <c r="B26" s="15" t="s">
        <v>48</v>
      </c>
      <c r="C26" s="45">
        <v>4.3200000000000002E-2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4.27302454506916</v>
      </c>
    </row>
    <row r="38" spans="1:5" ht="15" customHeight="1" x14ac:dyDescent="0.2">
      <c r="B38" s="11" t="s">
        <v>35</v>
      </c>
      <c r="C38" s="43">
        <v>6.0769909876409196</v>
      </c>
      <c r="D38" s="12"/>
      <c r="E38" s="13"/>
    </row>
    <row r="39" spans="1:5" ht="15" customHeight="1" x14ac:dyDescent="0.2">
      <c r="B39" s="11" t="s">
        <v>61</v>
      </c>
      <c r="C39" s="43">
        <v>7.1070252011762696</v>
      </c>
      <c r="D39" s="12"/>
      <c r="E39" s="12"/>
    </row>
    <row r="40" spans="1:5" ht="15" customHeight="1" x14ac:dyDescent="0.2">
      <c r="B40" s="11" t="s">
        <v>36</v>
      </c>
      <c r="C40" s="100">
        <v>0.36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5.8327597899999999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2.3922499999999999E-2</v>
      </c>
      <c r="D45" s="12"/>
    </row>
    <row r="46" spans="1:5" ht="15.75" customHeight="1" x14ac:dyDescent="0.2">
      <c r="B46" s="11" t="s">
        <v>51</v>
      </c>
      <c r="C46" s="45">
        <v>8.33811E-2</v>
      </c>
      <c r="D46" s="12"/>
    </row>
    <row r="47" spans="1:5" ht="15.75" customHeight="1" x14ac:dyDescent="0.2">
      <c r="B47" s="11" t="s">
        <v>59</v>
      </c>
      <c r="C47" s="45">
        <v>0.21868360000000001</v>
      </c>
      <c r="D47" s="12"/>
      <c r="E47" s="13"/>
    </row>
    <row r="48" spans="1:5" ht="15" customHeight="1" x14ac:dyDescent="0.2">
      <c r="B48" s="11" t="s">
        <v>58</v>
      </c>
      <c r="C48" s="46">
        <v>0.67401279999999997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2.4</v>
      </c>
      <c r="D51" s="12"/>
    </row>
    <row r="52" spans="1:4" ht="15" customHeight="1" x14ac:dyDescent="0.2">
      <c r="B52" s="11" t="s">
        <v>13</v>
      </c>
      <c r="C52" s="100">
        <v>2.4</v>
      </c>
    </row>
    <row r="53" spans="1:4" ht="15.75" customHeight="1" x14ac:dyDescent="0.2">
      <c r="B53" s="11" t="s">
        <v>16</v>
      </c>
      <c r="C53" s="100">
        <v>2.4</v>
      </c>
    </row>
    <row r="54" spans="1:4" ht="15.75" customHeight="1" x14ac:dyDescent="0.2">
      <c r="B54" s="11" t="s">
        <v>14</v>
      </c>
      <c r="C54" s="100">
        <v>2.4</v>
      </c>
    </row>
    <row r="55" spans="1:4" ht="15.75" customHeight="1" x14ac:dyDescent="0.2">
      <c r="B55" s="11" t="s">
        <v>15</v>
      </c>
      <c r="C55" s="100">
        <v>2.4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2.1666666666666671E-2</v>
      </c>
    </row>
    <row r="59" spans="1:4" ht="15.75" customHeight="1" x14ac:dyDescent="0.2">
      <c r="B59" s="11" t="s">
        <v>40</v>
      </c>
      <c r="C59" s="45">
        <v>0.62930399999999997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0.15888087000000001</v>
      </c>
    </row>
    <row r="63" spans="1:4" ht="15.75" customHeight="1" x14ac:dyDescent="0.2">
      <c r="A63" s="4"/>
    </row>
  </sheetData>
  <sheetProtection algorithmName="SHA-512" hashValue="r7aQqMn4OzudsxpmlIBuwu70ziUsWkTK610gX+IYYOlwidpDiC/bfGu9TahEbjVYuKFO0+jhhJp8gv326mlhzA==" saltValue="6kWAGRSQFT6UKbn97P8K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0.71703063124999999</v>
      </c>
      <c r="C2" s="98">
        <v>0.95</v>
      </c>
      <c r="D2" s="56">
        <v>56.060857440763883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39.836007367771657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383.53948171134112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2.5281939935860849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0.22219129000000001</v>
      </c>
      <c r="C10" s="98">
        <v>0.95</v>
      </c>
      <c r="D10" s="56">
        <v>12.968306811567571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0.22219129000000001</v>
      </c>
      <c r="C11" s="98">
        <v>0.95</v>
      </c>
      <c r="D11" s="56">
        <v>12.968306811567571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0.22219129000000001</v>
      </c>
      <c r="C12" s="98">
        <v>0.95</v>
      </c>
      <c r="D12" s="56">
        <v>12.968306811567571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0.22219129000000001</v>
      </c>
      <c r="C13" s="98">
        <v>0.95</v>
      </c>
      <c r="D13" s="56">
        <v>12.968306811567571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0.22219129000000001</v>
      </c>
      <c r="C14" s="98">
        <v>0.95</v>
      </c>
      <c r="D14" s="56">
        <v>12.968306811567571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0.22219129000000001</v>
      </c>
      <c r="C15" s="98">
        <v>0.95</v>
      </c>
      <c r="D15" s="56">
        <v>12.968306811567571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0.67507261146291864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3.4000000000000002E-2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0.93</v>
      </c>
      <c r="C18" s="98">
        <v>0.95</v>
      </c>
      <c r="D18" s="56">
        <v>8.8512484629968728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8.8512484629968728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0.995</v>
      </c>
      <c r="C21" s="98">
        <v>0.95</v>
      </c>
      <c r="D21" s="56">
        <v>24.480490916001791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22.356153156487789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4.2519172670834697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0.25151510500000002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0.17329532750000001</v>
      </c>
      <c r="C27" s="98">
        <v>0.95</v>
      </c>
      <c r="D27" s="56">
        <v>18.528185290228219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0.95781726359598596</v>
      </c>
      <c r="C29" s="98">
        <v>0.95</v>
      </c>
      <c r="D29" s="56">
        <v>109.15510136543379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3.341585585510273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1.4449724110069491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0.90599999999999992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6.4000000000000001E-2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2.490967096558574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0.38281784539194702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3EiRw0GrQ/pnH6rj+IvkXcHZ80EpPIZbYIIn5Gwom4UUQGKzMLTM8QEDG9VVE92hE8m4lIA7k7k6EZeZEWq7ng==" saltValue="3LE0sQze5DhO2AJugh3t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hvtoUbgsyypdPl5YkZv9kNOu4POg/HvGYqrOIYtiWPUoGXNArdYT0ZCl6JG909cp4lWgnN3aI4NhAWH+DghkPg==" saltValue="5Hssnuu7JHDNyFx+1lU98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ReDZBvgl5fCIGTuMI5A5bCVF9XzKehL4vI8FncyipY1nNsrEjajSgembtHS9yrG8mdWjDA2d9KFywkX3McDzlA==" saltValue="mypFkLzDJeFnMlcF98ukr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qc7W/URTlt4S++Z8AmpxHkidAj9j4VJoFGA1Rhl8jC9xWNlcB8EbdjdHgOGd+QHw0BirV7hNY9lqn22TPeN2LQ==" saltValue="+i1UkSbug/+x8eFU1wnu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8.0000000000000002E-3</v>
      </c>
      <c r="E2" s="60">
        <f>food_insecure</f>
        <v>8.0000000000000002E-3</v>
      </c>
      <c r="F2" s="60">
        <f>food_insecure</f>
        <v>8.0000000000000002E-3</v>
      </c>
      <c r="G2" s="60">
        <f>food_insecure</f>
        <v>8.0000000000000002E-3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8.0000000000000002E-3</v>
      </c>
      <c r="F5" s="60">
        <f>food_insecure</f>
        <v>8.0000000000000002E-3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8.0000000000000002E-3</v>
      </c>
      <c r="F8" s="60">
        <f>food_insecure</f>
        <v>8.0000000000000002E-3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8.0000000000000002E-3</v>
      </c>
      <c r="F9" s="60">
        <f>food_insecure</f>
        <v>8.0000000000000002E-3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8.0000000000000002E-3</v>
      </c>
      <c r="I15" s="60">
        <f>food_insecure</f>
        <v>8.0000000000000002E-3</v>
      </c>
      <c r="J15" s="60">
        <f>food_insecure</f>
        <v>8.0000000000000002E-3</v>
      </c>
      <c r="K15" s="60">
        <f>food_insecure</f>
        <v>8.0000000000000002E-3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0.92500000000000004</v>
      </c>
      <c r="I18" s="60">
        <f>frac_PW_health_facility</f>
        <v>0.92500000000000004</v>
      </c>
      <c r="J18" s="60">
        <f>frac_PW_health_facility</f>
        <v>0.92500000000000004</v>
      </c>
      <c r="K18" s="60">
        <f>frac_PW_health_facility</f>
        <v>0.92500000000000004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0.25900000000000001</v>
      </c>
      <c r="M24" s="60">
        <f>famplan_unmet_need</f>
        <v>0.25900000000000001</v>
      </c>
      <c r="N24" s="60">
        <f>famplan_unmet_need</f>
        <v>0.25900000000000001</v>
      </c>
      <c r="O24" s="60">
        <f>famplan_unmet_need</f>
        <v>0.25900000000000001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4.7159521411132756E-2</v>
      </c>
      <c r="M25" s="60">
        <f>(1-food_insecure)*(0.49)+food_insecure*(0.7)</f>
        <v>0.49168000000000001</v>
      </c>
      <c r="N25" s="60">
        <f>(1-food_insecure)*(0.49)+food_insecure*(0.7)</f>
        <v>0.49168000000000001</v>
      </c>
      <c r="O25" s="60">
        <f>(1-food_insecure)*(0.49)+food_insecure*(0.7)</f>
        <v>0.49168000000000001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2.0211223461914035E-2</v>
      </c>
      <c r="M26" s="60">
        <f>(1-food_insecure)*(0.21)+food_insecure*(0.3)</f>
        <v>0.21071999999999999</v>
      </c>
      <c r="N26" s="60">
        <f>(1-food_insecure)*(0.21)+food_insecure*(0.3)</f>
        <v>0.21071999999999999</v>
      </c>
      <c r="O26" s="60">
        <f>(1-food_insecure)*(0.21)+food_insecure*(0.3)</f>
        <v>0.21071999999999999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2.8544324707031211E-2</v>
      </c>
      <c r="M27" s="60">
        <f>(1-food_insecure)*(0.3)</f>
        <v>0.29759999999999998</v>
      </c>
      <c r="N27" s="60">
        <f>(1-food_insecure)*(0.3)</f>
        <v>0.29759999999999998</v>
      </c>
      <c r="O27" s="60">
        <f>(1-food_insecure)*(0.3)</f>
        <v>0.29759999999999998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0.90408493041992199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eLH8k9YFTQZEXa69tku7/Gw/jF7+Dw+NdenHT4L0NwwmryMHFzoqRwi0IntC5BqY8PEil6AcZIc34oiBJQnFLw==" saltValue="oZ8e25trUV1/ongFGOl9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nt0ymb4zs0rTli00NjIFoc3wjgpGtJhx2WXbIr/84+d0MEer4tTKAglBeV3LXiGvEqwN4FzdoYH85ZiKdtOpfg==" saltValue="vyG/J2jE+3+Fxyuksyyh0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/Fq/gFU4jWAJfsYrqpXRecvShRKssqb1qPyoqaLzEJuZH58EG9+gFc6dNHu3iV7fjpHY+qprci7j4AhUrwvErQ==" saltValue="FV1tzRSHKL5Ftk/l2KOTW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KRVU9ygVamK9jlfgpmGDIJLZleQl4gETNU9Mn9H5TbL1YEt1x/c69qge24/+EiIKlAZFfZD0fRKcvrO+TxdFw==" saltValue="jGHKdVYO7Tk/bKBEb0uA5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+PweKVx6HwVJ5gZ5RTH/dPOAb+fmrtC8vE35GZ9TQ+fU8iELSySA74vl2awqA27b54QQxnjCD+ngWBClpxh90Q==" saltValue="G+RDtaUfafsOJKd2vS1LH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nKp6LfiLEiOHH3Vt2iaRM2IGSy84O+WUF1u4mdo9qIhT4M6S3bYn9cQuNLlSVwkfLdCsTOoupX2MKLDjcIjxQ==" saltValue="kMpbfDRh4LtcFOY/v9X2K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304681.05719999998</v>
      </c>
      <c r="C2" s="49">
        <v>864000</v>
      </c>
      <c r="D2" s="49">
        <v>1531000</v>
      </c>
      <c r="E2" s="49">
        <v>2690000</v>
      </c>
      <c r="F2" s="49">
        <v>1968000</v>
      </c>
      <c r="G2" s="17">
        <f t="shared" ref="G2:G11" si="0">C2+D2+E2+F2</f>
        <v>7053000</v>
      </c>
      <c r="H2" s="17">
        <f t="shared" ref="H2:H11" si="1">(B2 + stillbirth*B2/(1000-stillbirth))/(1-abortion)</f>
        <v>348259.78978926578</v>
      </c>
      <c r="I2" s="17">
        <f t="shared" ref="I2:I11" si="2">G2-H2</f>
        <v>6704740.210210734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301185.82400000002</v>
      </c>
      <c r="C3" s="50">
        <v>869000</v>
      </c>
      <c r="D3" s="50">
        <v>1534000</v>
      </c>
      <c r="E3" s="50">
        <v>2771000</v>
      </c>
      <c r="F3" s="50">
        <v>2029000</v>
      </c>
      <c r="G3" s="17">
        <f t="shared" si="0"/>
        <v>7203000</v>
      </c>
      <c r="H3" s="17">
        <f t="shared" si="1"/>
        <v>344264.63107909553</v>
      </c>
      <c r="I3" s="17">
        <f t="shared" si="2"/>
        <v>6858735.3689209046</v>
      </c>
    </row>
    <row r="4" spans="1:9" ht="15.75" customHeight="1" x14ac:dyDescent="0.2">
      <c r="A4" s="5">
        <f t="shared" si="3"/>
        <v>2023</v>
      </c>
      <c r="B4" s="49">
        <v>297572.45179999998</v>
      </c>
      <c r="C4" s="50">
        <v>873000</v>
      </c>
      <c r="D4" s="50">
        <v>1538000</v>
      </c>
      <c r="E4" s="50">
        <v>2857000</v>
      </c>
      <c r="F4" s="50">
        <v>2092000</v>
      </c>
      <c r="G4" s="17">
        <f t="shared" si="0"/>
        <v>7360000</v>
      </c>
      <c r="H4" s="17">
        <f t="shared" si="1"/>
        <v>340134.4358698267</v>
      </c>
      <c r="I4" s="17">
        <f t="shared" si="2"/>
        <v>7019865.5641301731</v>
      </c>
    </row>
    <row r="5" spans="1:9" ht="15.75" customHeight="1" x14ac:dyDescent="0.2">
      <c r="A5" s="5">
        <f t="shared" si="3"/>
        <v>2024</v>
      </c>
      <c r="B5" s="49">
        <v>293845.08600000001</v>
      </c>
      <c r="C5" s="50">
        <v>873000</v>
      </c>
      <c r="D5" s="50">
        <v>1547000</v>
      </c>
      <c r="E5" s="50">
        <v>2953000</v>
      </c>
      <c r="F5" s="50">
        <v>2154000</v>
      </c>
      <c r="G5" s="17">
        <f t="shared" si="0"/>
        <v>7527000</v>
      </c>
      <c r="H5" s="17">
        <f t="shared" si="1"/>
        <v>335873.94248075597</v>
      </c>
      <c r="I5" s="17">
        <f t="shared" si="2"/>
        <v>7191126.057519244</v>
      </c>
    </row>
    <row r="6" spans="1:9" ht="15.75" customHeight="1" x14ac:dyDescent="0.2">
      <c r="A6" s="5">
        <f t="shared" si="3"/>
        <v>2025</v>
      </c>
      <c r="B6" s="49">
        <v>290021.08299999998</v>
      </c>
      <c r="C6" s="50">
        <v>869000</v>
      </c>
      <c r="D6" s="50">
        <v>1558000</v>
      </c>
      <c r="E6" s="50">
        <v>3055000</v>
      </c>
      <c r="F6" s="50">
        <v>2215000</v>
      </c>
      <c r="G6" s="17">
        <f t="shared" si="0"/>
        <v>7697000</v>
      </c>
      <c r="H6" s="17">
        <f t="shared" si="1"/>
        <v>331502.98980922397</v>
      </c>
      <c r="I6" s="17">
        <f t="shared" si="2"/>
        <v>7365497.0101907756</v>
      </c>
    </row>
    <row r="7" spans="1:9" ht="15.75" customHeight="1" x14ac:dyDescent="0.2">
      <c r="A7" s="5">
        <f t="shared" si="3"/>
        <v>2026</v>
      </c>
      <c r="B7" s="49">
        <v>288513.61920000007</v>
      </c>
      <c r="C7" s="50">
        <v>858000</v>
      </c>
      <c r="D7" s="50">
        <v>1573000</v>
      </c>
      <c r="E7" s="50">
        <v>3166000</v>
      </c>
      <c r="F7" s="50">
        <v>2272000</v>
      </c>
      <c r="G7" s="17">
        <f t="shared" si="0"/>
        <v>7869000</v>
      </c>
      <c r="H7" s="17">
        <f t="shared" si="1"/>
        <v>329779.91246753588</v>
      </c>
      <c r="I7" s="17">
        <f t="shared" si="2"/>
        <v>7539220.0875324644</v>
      </c>
    </row>
    <row r="8" spans="1:9" ht="15.75" customHeight="1" x14ac:dyDescent="0.2">
      <c r="A8" s="5">
        <f t="shared" si="3"/>
        <v>2027</v>
      </c>
      <c r="B8" s="49">
        <v>286922.52940000012</v>
      </c>
      <c r="C8" s="50">
        <v>842000</v>
      </c>
      <c r="D8" s="50">
        <v>1589000</v>
      </c>
      <c r="E8" s="50">
        <v>3284000</v>
      </c>
      <c r="F8" s="50">
        <v>2328000</v>
      </c>
      <c r="G8" s="17">
        <f t="shared" si="0"/>
        <v>8043000</v>
      </c>
      <c r="H8" s="17">
        <f t="shared" si="1"/>
        <v>327961.24804390519</v>
      </c>
      <c r="I8" s="17">
        <f t="shared" si="2"/>
        <v>7715038.751956095</v>
      </c>
    </row>
    <row r="9" spans="1:9" ht="15.75" customHeight="1" x14ac:dyDescent="0.2">
      <c r="A9" s="5">
        <f t="shared" si="3"/>
        <v>2028</v>
      </c>
      <c r="B9" s="49">
        <v>285262.33260000008</v>
      </c>
      <c r="C9" s="50">
        <v>824000</v>
      </c>
      <c r="D9" s="50">
        <v>1604000</v>
      </c>
      <c r="E9" s="50">
        <v>3407000</v>
      </c>
      <c r="F9" s="50">
        <v>2386000</v>
      </c>
      <c r="G9" s="17">
        <f t="shared" si="0"/>
        <v>8221000</v>
      </c>
      <c r="H9" s="17">
        <f t="shared" si="1"/>
        <v>326063.59220047906</v>
      </c>
      <c r="I9" s="17">
        <f t="shared" si="2"/>
        <v>7894936.4077995205</v>
      </c>
    </row>
    <row r="10" spans="1:9" ht="15.75" customHeight="1" x14ac:dyDescent="0.2">
      <c r="A10" s="5">
        <f t="shared" si="3"/>
        <v>2029</v>
      </c>
      <c r="B10" s="49">
        <v>283547.19900000008</v>
      </c>
      <c r="C10" s="50">
        <v>807000</v>
      </c>
      <c r="D10" s="50">
        <v>1615000</v>
      </c>
      <c r="E10" s="50">
        <v>3531000</v>
      </c>
      <c r="F10" s="50">
        <v>2448000</v>
      </c>
      <c r="G10" s="17">
        <f t="shared" si="0"/>
        <v>8401000</v>
      </c>
      <c r="H10" s="17">
        <f t="shared" si="1"/>
        <v>324103.14191031083</v>
      </c>
      <c r="I10" s="17">
        <f t="shared" si="2"/>
        <v>8076896.8580896892</v>
      </c>
    </row>
    <row r="11" spans="1:9" ht="15.75" customHeight="1" x14ac:dyDescent="0.2">
      <c r="A11" s="5">
        <f t="shared" si="3"/>
        <v>2030</v>
      </c>
      <c r="B11" s="49">
        <v>281765.40000000002</v>
      </c>
      <c r="C11" s="50">
        <v>792000</v>
      </c>
      <c r="D11" s="50">
        <v>1620000</v>
      </c>
      <c r="E11" s="50">
        <v>3654000</v>
      </c>
      <c r="F11" s="50">
        <v>2516000</v>
      </c>
      <c r="G11" s="17">
        <f t="shared" si="0"/>
        <v>8582000</v>
      </c>
      <c r="H11" s="17">
        <f t="shared" si="1"/>
        <v>322066.49102400581</v>
      </c>
      <c r="I11" s="17">
        <f t="shared" si="2"/>
        <v>8259933.5089759938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A2Jhw0DF3+wc1JvIlpKvGqs97fuDqsX0sdS4HOWPrO71eg4uD3tA6qXV+ShgfvrHh+rxchQObIsL7+ekY6hAg==" saltValue="avBs1Oxo8O06ef2JGa522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F8sduTA5P3+wBqXaxC46+emngr9Cd+2ZLzPVIhqfdyZWw88wApkSeuQonpK6E/J+9f9G9a8+hlXY1990CX/R3A==" saltValue="SPVWlB08aZSsmcs4M8Kj1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guqKRJcCchmRedTI62zPQ+eDh8iaG29htUqIrE/N/Sjmi4MH5tHGbTpequQQV6dSKEYbKcGkS/cvsCAWRYwSfA==" saltValue="77OVKvTzQHU2P9WiZTDt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aOuZElQc9aBOyxrsFw6fVV1NChYSl4KYj1zYISzaeebmDNGf5uWZ71Op+TdS+Nkm+Cn5kNMWWRkeyarKhrxcGg==" saltValue="OVrjMNkuZ007uiXgMeJh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jatSiXZvtrQcuZAhi2vjalkkG4H5cF2I0N+Hl8XMOBh6CdS5xQZ+vaBwH1Tth7G9xITLrxfhD6VpNsYsXZXXZQ==" saltValue="IQS31tHca9jX7Lhz7UNkr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2RXiYKBWIRVo2OxXv0fweBX0mgnmVCX8RrFAJdy7DbmPJe9o342oqjK57bjIBdoe3IuhRHZotwBy2OGi06+7VQ==" saltValue="Ts/1Ojf/vvFvmhNUkYkU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OfPDjW6Ls8eKbtDqMWV59kFfFVqAoQt2qA1w94W5w/HgVZCYD9TH6kAdeDDzHQ8q/o9+eK7Wzh16Y4yLA7rKMw==" saltValue="78FTKCQ7zgVEw/TPCxnT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ISmaHh0Iqd55BIaAdxIK0eu9v4H4o0EHgTpott/b7By+lruTYNq9OlRIqoL2xVqLghSRTpjH4IwpO6lzvWzJ+A==" saltValue="1izfObtX/QasVZ8Ovk/in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t/4tIqBXYBhHf0UXXdCP8+pWLO/Lj8iXs7xAd8YGRo6+iZ3HByPzpuAYgbM1hyMC9RR7gMLpi4bg5ad3VBxWiA==" saltValue="WRQwMmUDr2KckB1I+zIv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QSUvbfws3u3TDvatevU0wjgBUbzmCk55Hh8p9Y+bwdpnGgADMpEZG4TbsaMoptOkU8A96zKvrnAwv7RKqP5MTw==" saltValue="HUPL00p3LkDdABTxwe3go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3.9733468627674622E-2</v>
      </c>
    </row>
    <row r="5" spans="1:8" ht="15.75" customHeight="1" x14ac:dyDescent="0.2">
      <c r="B5" s="19" t="s">
        <v>95</v>
      </c>
      <c r="C5" s="101">
        <v>3.043399826625854E-2</v>
      </c>
    </row>
    <row r="6" spans="1:8" ht="15.75" customHeight="1" x14ac:dyDescent="0.2">
      <c r="B6" s="19" t="s">
        <v>91</v>
      </c>
      <c r="C6" s="101">
        <v>0.1223463173895543</v>
      </c>
    </row>
    <row r="7" spans="1:8" ht="15.75" customHeight="1" x14ac:dyDescent="0.2">
      <c r="B7" s="19" t="s">
        <v>96</v>
      </c>
      <c r="C7" s="101">
        <v>0.35562452395057148</v>
      </c>
    </row>
    <row r="8" spans="1:8" ht="15.75" customHeight="1" x14ac:dyDescent="0.2">
      <c r="B8" s="19" t="s">
        <v>98</v>
      </c>
      <c r="C8" s="101">
        <v>1.481701344014949E-2</v>
      </c>
    </row>
    <row r="9" spans="1:8" ht="15.75" customHeight="1" x14ac:dyDescent="0.2">
      <c r="B9" s="19" t="s">
        <v>92</v>
      </c>
      <c r="C9" s="101">
        <v>0.25821874598178129</v>
      </c>
    </row>
    <row r="10" spans="1:8" ht="15.75" customHeight="1" x14ac:dyDescent="0.2">
      <c r="B10" s="19" t="s">
        <v>94</v>
      </c>
      <c r="C10" s="101">
        <v>0.1788259323440102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4.1909083306926637E-2</v>
      </c>
      <c r="D14" s="55">
        <v>4.1909083306926637E-2</v>
      </c>
      <c r="E14" s="55">
        <v>4.1909083306926637E-2</v>
      </c>
      <c r="F14" s="55">
        <v>4.1909083306926637E-2</v>
      </c>
    </row>
    <row r="15" spans="1:8" ht="15.75" customHeight="1" x14ac:dyDescent="0.2">
      <c r="B15" s="19" t="s">
        <v>102</v>
      </c>
      <c r="C15" s="101">
        <v>0.1076011483657115</v>
      </c>
      <c r="D15" s="101">
        <v>0.1076011483657115</v>
      </c>
      <c r="E15" s="101">
        <v>0.1076011483657115</v>
      </c>
      <c r="F15" s="101">
        <v>0.1076011483657115</v>
      </c>
    </row>
    <row r="16" spans="1:8" ht="15.75" customHeight="1" x14ac:dyDescent="0.2">
      <c r="B16" s="19" t="s">
        <v>2</v>
      </c>
      <c r="C16" s="101">
        <v>1.868955356913066E-2</v>
      </c>
      <c r="D16" s="101">
        <v>1.868955356913066E-2</v>
      </c>
      <c r="E16" s="101">
        <v>1.868955356913066E-2</v>
      </c>
      <c r="F16" s="101">
        <v>1.868955356913066E-2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2.146218756702329E-2</v>
      </c>
      <c r="D19" s="101">
        <v>2.146218756702329E-2</v>
      </c>
      <c r="E19" s="101">
        <v>2.146218756702329E-2</v>
      </c>
      <c r="F19" s="101">
        <v>2.146218756702329E-2</v>
      </c>
    </row>
    <row r="20" spans="1:8" ht="15.75" customHeight="1" x14ac:dyDescent="0.2">
      <c r="B20" s="19" t="s">
        <v>79</v>
      </c>
      <c r="C20" s="101">
        <v>5.2078802801435549E-4</v>
      </c>
      <c r="D20" s="101">
        <v>5.2078802801435549E-4</v>
      </c>
      <c r="E20" s="101">
        <v>5.2078802801435549E-4</v>
      </c>
      <c r="F20" s="101">
        <v>5.2078802801435549E-4</v>
      </c>
    </row>
    <row r="21" spans="1:8" ht="15.75" customHeight="1" x14ac:dyDescent="0.2">
      <c r="B21" s="19" t="s">
        <v>88</v>
      </c>
      <c r="C21" s="101">
        <v>0.16318502533113191</v>
      </c>
      <c r="D21" s="101">
        <v>0.16318502533113191</v>
      </c>
      <c r="E21" s="101">
        <v>0.16318502533113191</v>
      </c>
      <c r="F21" s="101">
        <v>0.16318502533113191</v>
      </c>
    </row>
    <row r="22" spans="1:8" ht="15.75" customHeight="1" x14ac:dyDescent="0.2">
      <c r="B22" s="19" t="s">
        <v>99</v>
      </c>
      <c r="C22" s="101">
        <v>0.64663221383206182</v>
      </c>
      <c r="D22" s="101">
        <v>0.64663221383206182</v>
      </c>
      <c r="E22" s="101">
        <v>0.64663221383206182</v>
      </c>
      <c r="F22" s="101">
        <v>0.64663221383206182</v>
      </c>
    </row>
    <row r="23" spans="1:8" ht="15.75" customHeight="1" x14ac:dyDescent="0.2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6.2575125999999995E-2</v>
      </c>
    </row>
    <row r="27" spans="1:8" ht="15.75" customHeight="1" x14ac:dyDescent="0.2">
      <c r="B27" s="19" t="s">
        <v>89</v>
      </c>
      <c r="C27" s="101">
        <v>2.7904689999999998E-3</v>
      </c>
    </row>
    <row r="28" spans="1:8" ht="15.75" customHeight="1" x14ac:dyDescent="0.2">
      <c r="B28" s="19" t="s">
        <v>103</v>
      </c>
      <c r="C28" s="101">
        <v>0.17595467200000001</v>
      </c>
    </row>
    <row r="29" spans="1:8" ht="15.75" customHeight="1" x14ac:dyDescent="0.2">
      <c r="B29" s="19" t="s">
        <v>86</v>
      </c>
      <c r="C29" s="101">
        <v>0.129916751</v>
      </c>
    </row>
    <row r="30" spans="1:8" ht="15.75" customHeight="1" x14ac:dyDescent="0.2">
      <c r="B30" s="19" t="s">
        <v>4</v>
      </c>
      <c r="C30" s="101">
        <v>6.5542224999999996E-2</v>
      </c>
    </row>
    <row r="31" spans="1:8" ht="15.75" customHeight="1" x14ac:dyDescent="0.2">
      <c r="B31" s="19" t="s">
        <v>80</v>
      </c>
      <c r="C31" s="101">
        <v>0.16151726199999999</v>
      </c>
    </row>
    <row r="32" spans="1:8" ht="15.75" customHeight="1" x14ac:dyDescent="0.2">
      <c r="B32" s="19" t="s">
        <v>85</v>
      </c>
      <c r="C32" s="101">
        <v>7.3741798999999997E-2</v>
      </c>
    </row>
    <row r="33" spans="2:3" ht="15.75" customHeight="1" x14ac:dyDescent="0.2">
      <c r="B33" s="19" t="s">
        <v>100</v>
      </c>
      <c r="C33" s="101">
        <v>3.4829341E-2</v>
      </c>
    </row>
    <row r="34" spans="2:3" ht="15.75" customHeight="1" x14ac:dyDescent="0.2">
      <c r="B34" s="19" t="s">
        <v>87</v>
      </c>
      <c r="C34" s="101">
        <v>0.29313235599999998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uW6Zx7HAZpqF4CNyk9faraiWfUPCidqcFtMBYwjOhSGS4pXK8eNdU07r4HR5DijxV1Or9djdxl1sXaUEJLdaug==" saltValue="NCF23o3ZxTfuWuyedoXWK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0.37582732899999999</v>
      </c>
      <c r="D14" s="54">
        <v>0.36131474626900001</v>
      </c>
      <c r="E14" s="54">
        <v>0.36131474626900001</v>
      </c>
      <c r="F14" s="54">
        <v>0.174274205716</v>
      </c>
      <c r="G14" s="54">
        <v>0.174274205716</v>
      </c>
      <c r="H14" s="45">
        <v>0.35399999999999998</v>
      </c>
      <c r="I14" s="55">
        <v>0.35399999999999998</v>
      </c>
      <c r="J14" s="55">
        <v>0.35399999999999998</v>
      </c>
      <c r="K14" s="55">
        <v>0.35399999999999998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0.23650964144901598</v>
      </c>
      <c r="D15" s="52">
        <f t="shared" si="0"/>
        <v>0.22737681508606677</v>
      </c>
      <c r="E15" s="52">
        <f t="shared" si="0"/>
        <v>0.22737681508606677</v>
      </c>
      <c r="F15" s="52">
        <f t="shared" si="0"/>
        <v>0.10967145475390165</v>
      </c>
      <c r="G15" s="52">
        <f t="shared" si="0"/>
        <v>0.10967145475390165</v>
      </c>
      <c r="H15" s="52">
        <f t="shared" si="0"/>
        <v>0.22277361599999998</v>
      </c>
      <c r="I15" s="52">
        <f t="shared" si="0"/>
        <v>0.22277361599999998</v>
      </c>
      <c r="J15" s="52">
        <f t="shared" si="0"/>
        <v>0.22277361599999998</v>
      </c>
      <c r="K15" s="52">
        <f t="shared" si="0"/>
        <v>0.22277361599999998</v>
      </c>
      <c r="L15" s="52">
        <f t="shared" si="0"/>
        <v>0.20452380000000001</v>
      </c>
      <c r="M15" s="52">
        <f t="shared" si="0"/>
        <v>0.20452380000000001</v>
      </c>
      <c r="N15" s="52">
        <f t="shared" si="0"/>
        <v>0.20452380000000001</v>
      </c>
      <c r="O15" s="52">
        <f t="shared" si="0"/>
        <v>0.20452380000000001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wO/ZV86+cSg4Agl9/cCWbn9jMjR9FxEnD0L9IRyy3VPFsYr07g+7cKRVXyx5U4drePy74Ssiu72bvPjSREQ17g==" saltValue="kFrbK60F8IlYS5nYOBIb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hV0c6bEVvuAVpY11CsD5iWEQ5DHsaqq2BJ3ZUHWtcTFoToz6W1yeyeiSDgG3Pu6MDSVqk03PVfPpXRumlADpsA==" saltValue="Gu8ARb/FyOFGW9VsILgEI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p/tCiR8ZzNdeB7Pl7irrZUNgzkjDNyrw1BZ1kfPhaGkZD0Mw8ms7ftag6B+qeM0mQiGKyOAUQDccGqFjGNerw==" saltValue="UMAUKzlvNzFSqgoOwVvXH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c1mfCEgx7NUcE+8lBysrtaSUSFf0Zf2pttBhqEzzwAsU7MgDc25VAKUszCeyZZhsPUU/MU3Fu5T0QWyAZfGyIw==" saltValue="yzJbCPHJigczSLldJgj9T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5ZyYq7m2xo1VEq4DS/7+gE4yhQ2Lp17uvk1SZ3g/FCE89TNj3Xpzpf7sQJgJqwsw2a1RBPHt6dgyL8YxmTPt8Q==" saltValue="EDTNAE/xIJWRccU+zXlrR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97OVPENN5y4tv3bHQibaiqlVZC7m8ybXbjY6a7upQor3Li0CWs5vxFw2qMb1fce0XcYbQ2EcFStGle1cGJfzAQ==" saltValue="T0ZYgseA1qKqTa3YIWFIy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2023-01-25T11:39:57Z</dcterms:modified>
</cp:coreProperties>
</file>