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7D86D8C1-7B2A-4C3C-A58A-953328974CC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H5" i="2"/>
  <c r="G5" i="2"/>
  <c r="H4" i="2"/>
  <c r="G4" i="2"/>
  <c r="H3" i="2"/>
  <c r="G3" i="2"/>
  <c r="H2" i="2"/>
  <c r="G2" i="2"/>
  <c r="I2" i="2" s="1"/>
  <c r="A2" i="2"/>
  <c r="A31" i="2" s="1"/>
  <c r="C33" i="1"/>
  <c r="C20" i="1"/>
  <c r="A3" i="2" l="1"/>
  <c r="I3" i="2"/>
  <c r="A16" i="2"/>
  <c r="A18" i="2"/>
  <c r="I4" i="2"/>
  <c r="I5" i="2"/>
  <c r="A24" i="2"/>
  <c r="A26" i="2"/>
  <c r="I6" i="2"/>
  <c r="A32" i="2"/>
  <c r="A34" i="2"/>
  <c r="A17" i="2"/>
  <c r="A25" i="2"/>
  <c r="A33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<sst xmlns="http://schemas.openxmlformats.org/spreadsheetml/2006/main" count="2092" uniqueCount="341">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</sst>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746884.828125</v>
      </c>
    </row>
    <row r="8" spans="1:3" ht="15" customHeight="1" x14ac:dyDescent="0.2">
      <c r="B8" s="5" t="s">
        <v>44</v>
      </c>
      <c r="C8" s="44">
        <v>0.40899999999999997</v>
      </c>
    </row>
    <row r="9" spans="1:3" ht="15" customHeight="1" x14ac:dyDescent="0.2">
      <c r="B9" s="5" t="s">
        <v>43</v>
      </c>
      <c r="C9" s="45">
        <v>1</v>
      </c>
    </row>
    <row r="10" spans="1:3" ht="15" customHeight="1" x14ac:dyDescent="0.2">
      <c r="B10" s="5" t="s">
        <v>56</v>
      </c>
      <c r="C10" s="45">
        <v>0.91188728330000002</v>
      </c>
    </row>
    <row r="11" spans="1:3" ht="15" customHeight="1" x14ac:dyDescent="0.2">
      <c r="B11" s="5" t="s">
        <v>49</v>
      </c>
      <c r="C11" s="45">
        <v>0.93900000000000006</v>
      </c>
    </row>
    <row r="12" spans="1:3" ht="15" customHeight="1" x14ac:dyDescent="0.2">
      <c r="B12" s="5" t="s">
        <v>41</v>
      </c>
      <c r="C12" s="45">
        <v>0.93</v>
      </c>
    </row>
    <row r="13" spans="1:3" ht="15" customHeight="1" x14ac:dyDescent="0.2">
      <c r="B13" s="5" t="s">
        <v>62</v>
      </c>
      <c r="C13" s="45">
        <v>0.77700000000000002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5.2499999999999998E-2</v>
      </c>
    </row>
    <row r="24" spans="1:3" ht="15" customHeight="1" x14ac:dyDescent="0.2">
      <c r="B24" s="15" t="s">
        <v>46</v>
      </c>
      <c r="C24" s="45">
        <v>0.53039999999999998</v>
      </c>
    </row>
    <row r="25" spans="1:3" ht="15" customHeight="1" x14ac:dyDescent="0.2">
      <c r="B25" s="15" t="s">
        <v>47</v>
      </c>
      <c r="C25" s="45">
        <v>0.39929999999999999</v>
      </c>
    </row>
    <row r="26" spans="1:3" ht="15" customHeight="1" x14ac:dyDescent="0.2">
      <c r="B26" s="15" t="s">
        <v>48</v>
      </c>
      <c r="C26" s="45">
        <v>1.78E-2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0.24765214499010299</v>
      </c>
    </row>
    <row r="30" spans="1:3" ht="14.25" customHeight="1" x14ac:dyDescent="0.2">
      <c r="B30" s="25" t="s">
        <v>63</v>
      </c>
      <c r="C30" s="99">
        <v>3.6736298558651202E-2</v>
      </c>
    </row>
    <row r="31" spans="1:3" ht="14.25" customHeight="1" x14ac:dyDescent="0.2">
      <c r="B31" s="25" t="s">
        <v>10</v>
      </c>
      <c r="C31" s="99">
        <v>7.9440757172969098E-2</v>
      </c>
    </row>
    <row r="32" spans="1:3" ht="14.25" customHeight="1" x14ac:dyDescent="0.2">
      <c r="B32" s="25" t="s">
        <v>11</v>
      </c>
      <c r="C32" s="99">
        <v>0.63617079927827702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32.416897502547101</v>
      </c>
    </row>
    <row r="38" spans="1:5" ht="15" customHeight="1" x14ac:dyDescent="0.2">
      <c r="B38" s="11" t="s">
        <v>35</v>
      </c>
      <c r="C38" s="43">
        <v>62.182780398053403</v>
      </c>
      <c r="D38" s="12"/>
      <c r="E38" s="13"/>
    </row>
    <row r="39" spans="1:5" ht="15" customHeight="1" x14ac:dyDescent="0.2">
      <c r="B39" s="11" t="s">
        <v>61</v>
      </c>
      <c r="C39" s="43">
        <v>84.622621053808203</v>
      </c>
      <c r="D39" s="12"/>
      <c r="E39" s="12"/>
    </row>
    <row r="40" spans="1:5" ht="15" customHeight="1" x14ac:dyDescent="0.2">
      <c r="B40" s="11" t="s">
        <v>36</v>
      </c>
      <c r="C40" s="100">
        <v>6.61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24.184323089999999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2.23579E-2</v>
      </c>
      <c r="D45" s="12"/>
    </row>
    <row r="46" spans="1:5" ht="15.75" customHeight="1" x14ac:dyDescent="0.2">
      <c r="B46" s="11" t="s">
        <v>51</v>
      </c>
      <c r="C46" s="45">
        <v>0.1166238</v>
      </c>
      <c r="D46" s="12"/>
    </row>
    <row r="47" spans="1:5" ht="15.75" customHeight="1" x14ac:dyDescent="0.2">
      <c r="B47" s="11" t="s">
        <v>59</v>
      </c>
      <c r="C47" s="45">
        <v>0.21971209999999999</v>
      </c>
      <c r="D47" s="12"/>
      <c r="E47" s="13"/>
    </row>
    <row r="48" spans="1:5" ht="15" customHeight="1" x14ac:dyDescent="0.2">
      <c r="B48" s="11" t="s">
        <v>58</v>
      </c>
      <c r="C48" s="46">
        <v>0.64130619999999994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0.44132399999999999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9.0528536000000007E-2</v>
      </c>
    </row>
    <row r="63" spans="1:4" ht="15.75" customHeight="1" x14ac:dyDescent="0.2">
      <c r="A63" s="4"/>
    </row>
  </sheetData>
  <sheetProtection algorithmName="SHA-512" hashValue="hfymh8ODIKy62HpiRMsZHbGxX39ZJCAo7YynbfVEhoS1vvnBU43uULtgY7nf66+4YjNSbRB2llkpUoenQrw+gw==" saltValue="s1ERqLVklpo8MRHMBq+f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0.67616769893064399</v>
      </c>
      <c r="C2" s="98">
        <v>0.95</v>
      </c>
      <c r="D2" s="56">
        <v>65.001928394120526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40.036410720983589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523.71476704611985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4.4267326868432813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0.20952880774398799</v>
      </c>
      <c r="C10" s="98">
        <v>0.95</v>
      </c>
      <c r="D10" s="56">
        <v>13.16871016477951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0.20952880774398799</v>
      </c>
      <c r="C11" s="98">
        <v>0.95</v>
      </c>
      <c r="D11" s="56">
        <v>13.16871016477951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0.20952880774398799</v>
      </c>
      <c r="C12" s="98">
        <v>0.95</v>
      </c>
      <c r="D12" s="56">
        <v>13.16871016477951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0.20952880774398799</v>
      </c>
      <c r="C13" s="98">
        <v>0.95</v>
      </c>
      <c r="D13" s="56">
        <v>13.16871016477951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0.20952880774398799</v>
      </c>
      <c r="C14" s="98">
        <v>0.95</v>
      </c>
      <c r="D14" s="56">
        <v>13.16871016477951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0.20952880774398799</v>
      </c>
      <c r="C15" s="98">
        <v>0.95</v>
      </c>
      <c r="D15" s="56">
        <v>13.16871016477951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0.875475964674854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0.69226196289062503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0.62</v>
      </c>
      <c r="C18" s="98">
        <v>0.95</v>
      </c>
      <c r="D18" s="56">
        <v>12.04060110790949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12.04060110790949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0.79832420350000011</v>
      </c>
      <c r="C21" s="98">
        <v>0.95</v>
      </c>
      <c r="D21" s="56">
        <v>46.895735102694239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22.807060701214638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4.3771693628409292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0.20179959383652701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0.16341938227497099</v>
      </c>
      <c r="C27" s="98">
        <v>0.95</v>
      </c>
      <c r="D27" s="56">
        <v>18.74869883648774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0.16973517699445101</v>
      </c>
      <c r="C29" s="98">
        <v>0.95</v>
      </c>
      <c r="D29" s="56">
        <v>129.56175311793481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0.25819462925778958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1.9946767090000001E-2</v>
      </c>
      <c r="C32" s="98">
        <v>0.95</v>
      </c>
      <c r="D32" s="56">
        <v>1.895878864529575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0.1875018883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0.621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0.13757796289999999</v>
      </c>
      <c r="C38" s="98">
        <v>0.95</v>
      </c>
      <c r="D38" s="56">
        <v>3.2066123925700332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4.69514405590154E-2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WlzX66WbzwqNHSXIyUvwoenjxAH/mAKYsD/1rTWuKCIeJIiA+tdx0bRmUwaGCkrR8AkWGd6ZU/LwGorOGYH6Fg==" saltValue="fXsLFjlCDPDUVWpcAJ3M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WsLGVg1sqOG/Eca0xyoYye82MOcYg9VBnw595mCf5nbpj7LUi8bvCUwgC5A93BDkkk5anETJd+3j5LWqK1ek+Q==" saltValue="MDA6tASuc/C8ZMiP6VZ69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Gv68eNpz7coc0a7XiZ01Mx5tqnpF5dn8ZZkouWYAKr316TQsQYKRCz7vwxAyWAcL9LiPMScFYnCly95cz9ch/A==" saltValue="KO1RgaqNcuEUu8ed7LFM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">
      <c r="A4" s="3" t="s">
        <v>207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sheetProtection algorithmName="SHA-512" hashValue="W95jtL9xyIKslapQITNAEDOz5TDGE5Q8kO3+C7DHGrYn0NUwWoaUx/VMXmWDW+7DRjuq0p7DZMT14BJjo/rNNA==" saltValue="wTNeHFshs1lYd51jxfXd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0.93</v>
      </c>
      <c r="E10" s="60">
        <f>IF(ISBLANK(comm_deliv), frac_children_health_facility,1)</f>
        <v>0.93</v>
      </c>
      <c r="F10" s="60">
        <f>IF(ISBLANK(comm_deliv), frac_children_health_facility,1)</f>
        <v>0.93</v>
      </c>
      <c r="G10" s="60">
        <f>IF(ISBLANK(comm_deliv), frac_children_health_facility,1)</f>
        <v>0.93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0.93900000000000006</v>
      </c>
      <c r="I18" s="60">
        <f>frac_PW_health_facility</f>
        <v>0.93900000000000006</v>
      </c>
      <c r="J18" s="60">
        <f>frac_PW_health_facility</f>
        <v>0.93900000000000006</v>
      </c>
      <c r="K18" s="60">
        <f>frac_PW_health_facility</f>
        <v>0.93900000000000006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0.77700000000000002</v>
      </c>
      <c r="M24" s="60">
        <f>famplan_unmet_need</f>
        <v>0.77700000000000002</v>
      </c>
      <c r="N24" s="60">
        <f>famplan_unmet_need</f>
        <v>0.77700000000000002</v>
      </c>
      <c r="O24" s="60">
        <f>famplan_unmet_need</f>
        <v>0.77700000000000002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5.074323242036298E-2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2.1747099608726995E-2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1.5622384670909996E-2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Ou93ZwB5V3awWfciHCwnaO6/Mhvum4Pz/HkQeAW7XkC89fE+Uab/JVoUZjzf23WWh1kyzZO0knlPtEAFF+vBvg==" saltValue="jo+8ZL6PDp4q2zZZHRz4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exFYqDOyzpiFLfotcExZgrB8XUGPwu00uTdCwF0T12UJDKT6l6PfK5IR6O3tn332hucJ9f4/pcOgDoX1ZDfGBA==" saltValue="8ycylHRj1yROg5Yrn6FTw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NvqNTDwy64xwlcZIAWrcuUeNX1gosxFd40dYMRP9x2GQ66gMiXy//xZuuOWa8P9OSCfy+bK2C1L7cqbc4Ty+Og==" saltValue="8sGfbiyPpBGBJP65tlm2m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ss3O4RqOyVoSkazCAYMdmemvb5XrG/RfJ6KyFeXjzNbHXutDuOzvbOL9KNU4kEntXl6+VDLVPRPkKfnx4MQdXA==" saltValue="spVXPPQ9cL1eCUFqvILs/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EEEgonlY9w0r8yRN8U5oijV9MFe//tmpwJVwJWzcLtJlVQpOGn1ZA3CRtFL34AxBleF+QZW76CL3z6R0YlfDg==" saltValue="TnnMeu2jIH/f0UtwQgmPY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6cSuIMw1BcJjNX4087W6bdG1oJTFxVYL0KfmUvyqORjJ0EhfrBlzKjK689A0LmWQH9px34bFHWOIza1Xin9BqQ==" saltValue="q742kq2JRQ+ylITWkwKjn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22794.750199999999</v>
      </c>
      <c r="C2" s="49">
        <v>58000</v>
      </c>
      <c r="D2" s="49">
        <v>134000</v>
      </c>
      <c r="E2" s="49">
        <v>158000</v>
      </c>
      <c r="F2" s="49">
        <v>149000</v>
      </c>
      <c r="G2" s="17">
        <f t="shared" ref="G2:G11" si="0">C2+D2+E2+F2</f>
        <v>499000</v>
      </c>
      <c r="H2" s="17">
        <f t="shared" ref="H2:H11" si="1">(B2 + stillbirth*B2/(1000-stillbirth))/(1-abortion)</f>
        <v>26545.1005145737</v>
      </c>
      <c r="I2" s="17">
        <f t="shared" ref="I2:I11" si="2">G2-H2</f>
        <v>472454.89948542631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22547.830399999999</v>
      </c>
      <c r="C3" s="50">
        <v>57000</v>
      </c>
      <c r="D3" s="50">
        <v>131000</v>
      </c>
      <c r="E3" s="50">
        <v>158000</v>
      </c>
      <c r="F3" s="50">
        <v>150000</v>
      </c>
      <c r="G3" s="17">
        <f t="shared" si="0"/>
        <v>496000</v>
      </c>
      <c r="H3" s="17">
        <f t="shared" si="1"/>
        <v>26257.555757446313</v>
      </c>
      <c r="I3" s="17">
        <f t="shared" si="2"/>
        <v>469742.44424255367</v>
      </c>
    </row>
    <row r="4" spans="1:9" ht="15.75" customHeight="1" x14ac:dyDescent="0.2">
      <c r="A4" s="5">
        <f t="shared" si="3"/>
        <v>2023</v>
      </c>
      <c r="B4" s="49">
        <v>22311.585999999999</v>
      </c>
      <c r="C4" s="50">
        <v>56000</v>
      </c>
      <c r="D4" s="50">
        <v>127000</v>
      </c>
      <c r="E4" s="50">
        <v>157000</v>
      </c>
      <c r="F4" s="50">
        <v>151000</v>
      </c>
      <c r="G4" s="17">
        <f t="shared" si="0"/>
        <v>491000</v>
      </c>
      <c r="H4" s="17">
        <f t="shared" si="1"/>
        <v>25982.442791128084</v>
      </c>
      <c r="I4" s="17">
        <f t="shared" si="2"/>
        <v>465017.55720887193</v>
      </c>
    </row>
    <row r="5" spans="1:9" ht="15.75" customHeight="1" x14ac:dyDescent="0.2">
      <c r="A5" s="5">
        <f t="shared" si="3"/>
        <v>2024</v>
      </c>
      <c r="B5" s="49">
        <v>22053.9908</v>
      </c>
      <c r="C5" s="50">
        <v>55000</v>
      </c>
      <c r="D5" s="50">
        <v>124000</v>
      </c>
      <c r="E5" s="50">
        <v>155000</v>
      </c>
      <c r="F5" s="50">
        <v>153000</v>
      </c>
      <c r="G5" s="17">
        <f t="shared" si="0"/>
        <v>487000</v>
      </c>
      <c r="H5" s="17">
        <f t="shared" si="1"/>
        <v>25682.466243191542</v>
      </c>
      <c r="I5" s="17">
        <f t="shared" si="2"/>
        <v>461317.53375680844</v>
      </c>
    </row>
    <row r="6" spans="1:9" ht="15.75" customHeight="1" x14ac:dyDescent="0.2">
      <c r="A6" s="5">
        <f t="shared" si="3"/>
        <v>2025</v>
      </c>
      <c r="B6" s="49">
        <v>21796.632000000001</v>
      </c>
      <c r="C6" s="50">
        <v>55000</v>
      </c>
      <c r="D6" s="50">
        <v>121000</v>
      </c>
      <c r="E6" s="50">
        <v>153000</v>
      </c>
      <c r="F6" s="50">
        <v>154000</v>
      </c>
      <c r="G6" s="17">
        <f t="shared" si="0"/>
        <v>483000</v>
      </c>
      <c r="H6" s="17">
        <f t="shared" si="1"/>
        <v>25382.764989421717</v>
      </c>
      <c r="I6" s="17">
        <f t="shared" si="2"/>
        <v>457617.2350105783</v>
      </c>
    </row>
    <row r="7" spans="1:9" ht="15.75" customHeight="1" x14ac:dyDescent="0.2">
      <c r="A7" s="5">
        <f t="shared" si="3"/>
        <v>2026</v>
      </c>
      <c r="B7" s="49">
        <v>21497.7696</v>
      </c>
      <c r="C7" s="50">
        <v>54000</v>
      </c>
      <c r="D7" s="50">
        <v>118000</v>
      </c>
      <c r="E7" s="50">
        <v>150000</v>
      </c>
      <c r="F7" s="50">
        <v>156000</v>
      </c>
      <c r="G7" s="17">
        <f t="shared" si="0"/>
        <v>478000</v>
      </c>
      <c r="H7" s="17">
        <f t="shared" si="1"/>
        <v>25034.73167567973</v>
      </c>
      <c r="I7" s="17">
        <f t="shared" si="2"/>
        <v>452965.26832432026</v>
      </c>
    </row>
    <row r="8" spans="1:9" ht="15.75" customHeight="1" x14ac:dyDescent="0.2">
      <c r="A8" s="5">
        <f t="shared" si="3"/>
        <v>2027</v>
      </c>
      <c r="B8" s="49">
        <v>21189.021000000001</v>
      </c>
      <c r="C8" s="50">
        <v>55000</v>
      </c>
      <c r="D8" s="50">
        <v>116000</v>
      </c>
      <c r="E8" s="50">
        <v>146000</v>
      </c>
      <c r="F8" s="50">
        <v>156000</v>
      </c>
      <c r="G8" s="17">
        <f t="shared" si="0"/>
        <v>473000</v>
      </c>
      <c r="H8" s="17">
        <f t="shared" si="1"/>
        <v>24675.185615783277</v>
      </c>
      <c r="I8" s="17">
        <f t="shared" si="2"/>
        <v>448324.81438421673</v>
      </c>
    </row>
    <row r="9" spans="1:9" ht="15.75" customHeight="1" x14ac:dyDescent="0.2">
      <c r="A9" s="5">
        <f t="shared" si="3"/>
        <v>2028</v>
      </c>
      <c r="B9" s="49">
        <v>20880.825199999999</v>
      </c>
      <c r="C9" s="50">
        <v>55000</v>
      </c>
      <c r="D9" s="50">
        <v>114000</v>
      </c>
      <c r="E9" s="50">
        <v>143000</v>
      </c>
      <c r="F9" s="50">
        <v>157000</v>
      </c>
      <c r="G9" s="17">
        <f t="shared" si="0"/>
        <v>469000</v>
      </c>
      <c r="H9" s="17">
        <f t="shared" si="1"/>
        <v>24316.283306374797</v>
      </c>
      <c r="I9" s="17">
        <f t="shared" si="2"/>
        <v>444683.7166936252</v>
      </c>
    </row>
    <row r="10" spans="1:9" ht="15.75" customHeight="1" x14ac:dyDescent="0.2">
      <c r="A10" s="5">
        <f t="shared" si="3"/>
        <v>2029</v>
      </c>
      <c r="B10" s="49">
        <v>20563.295999999998</v>
      </c>
      <c r="C10" s="50">
        <v>56000</v>
      </c>
      <c r="D10" s="50">
        <v>113000</v>
      </c>
      <c r="E10" s="50">
        <v>139000</v>
      </c>
      <c r="F10" s="50">
        <v>157000</v>
      </c>
      <c r="G10" s="17">
        <f t="shared" si="0"/>
        <v>465000</v>
      </c>
      <c r="H10" s="17">
        <f t="shared" si="1"/>
        <v>23946.512001299812</v>
      </c>
      <c r="I10" s="17">
        <f t="shared" si="2"/>
        <v>441053.48799870018</v>
      </c>
    </row>
    <row r="11" spans="1:9" ht="15.75" customHeight="1" x14ac:dyDescent="0.2">
      <c r="A11" s="5">
        <f t="shared" si="3"/>
        <v>2030</v>
      </c>
      <c r="B11" s="49">
        <v>20236.848000000002</v>
      </c>
      <c r="C11" s="50">
        <v>56000</v>
      </c>
      <c r="D11" s="50">
        <v>112000</v>
      </c>
      <c r="E11" s="50">
        <v>135000</v>
      </c>
      <c r="F11" s="50">
        <v>157000</v>
      </c>
      <c r="G11" s="17">
        <f t="shared" si="0"/>
        <v>460000</v>
      </c>
      <c r="H11" s="17">
        <f t="shared" si="1"/>
        <v>23566.354513424318</v>
      </c>
      <c r="I11" s="17">
        <f t="shared" si="2"/>
        <v>436433.64548657567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iLSYXf3mxoRLsDdnb3IJ+ZilWr2xltujYcH9aPrmd6WWNP8kHFdECDFrYmiqnxyIbNbBPUPdg6B4ufwfuL3Nw==" saltValue="k0PUjrkJ56KfDPodCmyc6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cBYMtXDBeMSjx0dUCfn0a8+WxkbYY4yShlCDomTA3KpvfyUFc93HXbYCvT3QJ2EM7k5K2K7hxnYorVfDNQ33IA==" saltValue="h+i7UJRYBPtwtwO0hJsO0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Ecd53IADW/xc5T18agFGPyzVl1FDpae4+L3uaxZI1W7rb6P7dsTRj8srVTvjloH3td6toGkgrk5BK6mc4d+BvQ==" saltValue="hP9FT5RsBohOLlKTF5RT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dI8dv2eSZfe/3woXruCye3BL/Ct0EvPQdvMcsU66l48DpQVG5n7BVbrEBGEtXqk5afF/83AawW5JTqe9mToYuw==" saltValue="r0lbS7OTipaxl7wJEyuB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zEzV89WwKsX858JYF2fSW9dUj9yOJjEbVs9b450taxpe8jCNfrtD4++RUDO9A7muWuWdk19q94kfzV85b0XxqQ==" saltValue="H2DZpRhfbh7sLiUR7D/5/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9PcYnzhxkzb3+qU152Q8mHuCVfMT4O/q5GJKwCavVo967K9nNCgRnKPPNuNSp27gT9fbbH4CoclwZp87p/LJIA==" saltValue="9QBI7gDXe2f4ZVybER4B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mciL4M6rOEsW02f1h6r8DK3h0s06P/ujNP1yj/U4VjSmZEFzrDh4OmmtAK9i1FK2J46INwhFETREqtYoyopPmQ==" saltValue="JmAhv+NNTMzgGE4WpH6q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4R7NoE2fAsmiozECT6rOOd5YD2OaFlf2n23qwJFWGMkU7XJQQ1hGtLgKhDUCa7Px/1B49Hoxu/7vckuvlzj+pQ==" saltValue="nX/90NgICU4/+dOTjkzz4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OX2JDqZIUzZOc4fIWE+e3PZZLBi76FthiPTb0hOsslZxchdAPJr6+tSJ3HAUYFqFV4JiIrA2vWsdr+GanT5Yiw==" saltValue="Wp3+yXWMD0Qu/3XT95Ea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Rv2WaI3JxWk2XWxfkl6EQAdcKBsVKU3eJddNB1HSwA8+KhMGvgZ6hxhM9pXweCEg7yXL3Qcb1lhTfsv8yaC4NQ==" saltValue="unReoOxq8G1ZV5hw1wRR+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3.7266381809530221E-3</v>
      </c>
    </row>
    <row r="4" spans="1:8" ht="15.75" customHeight="1" x14ac:dyDescent="0.2">
      <c r="B4" s="19" t="s">
        <v>97</v>
      </c>
      <c r="C4" s="101">
        <v>0.195706331436307</v>
      </c>
    </row>
    <row r="5" spans="1:8" ht="15.75" customHeight="1" x14ac:dyDescent="0.2">
      <c r="B5" s="19" t="s">
        <v>95</v>
      </c>
      <c r="C5" s="101">
        <v>6.5721135415244603E-2</v>
      </c>
    </row>
    <row r="6" spans="1:8" ht="15.75" customHeight="1" x14ac:dyDescent="0.2">
      <c r="B6" s="19" t="s">
        <v>91</v>
      </c>
      <c r="C6" s="101">
        <v>0.27883164309684211</v>
      </c>
    </row>
    <row r="7" spans="1:8" ht="15.75" customHeight="1" x14ac:dyDescent="0.2">
      <c r="B7" s="19" t="s">
        <v>96</v>
      </c>
      <c r="C7" s="101">
        <v>0.2847147321761721</v>
      </c>
    </row>
    <row r="8" spans="1:8" ht="15.75" customHeight="1" x14ac:dyDescent="0.2">
      <c r="B8" s="19" t="s">
        <v>98</v>
      </c>
      <c r="C8" s="101">
        <v>4.8816202717355522E-3</v>
      </c>
    </row>
    <row r="9" spans="1:8" ht="15.75" customHeight="1" x14ac:dyDescent="0.2">
      <c r="B9" s="19" t="s">
        <v>92</v>
      </c>
      <c r="C9" s="101">
        <v>8.9211207629896011E-2</v>
      </c>
    </row>
    <row r="10" spans="1:8" ht="15.75" customHeight="1" x14ac:dyDescent="0.2">
      <c r="B10" s="19" t="s">
        <v>94</v>
      </c>
      <c r="C10" s="101">
        <v>7.7206691792849585E-2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0.105455136899578</v>
      </c>
      <c r="D14" s="55">
        <v>0.105455136899578</v>
      </c>
      <c r="E14" s="55">
        <v>0.105455136899578</v>
      </c>
      <c r="F14" s="55">
        <v>0.105455136899578</v>
      </c>
    </row>
    <row r="15" spans="1:8" ht="15.75" customHeight="1" x14ac:dyDescent="0.2">
      <c r="B15" s="19" t="s">
        <v>102</v>
      </c>
      <c r="C15" s="101">
        <v>0.1598715239968552</v>
      </c>
      <c r="D15" s="101">
        <v>0.1598715239968552</v>
      </c>
      <c r="E15" s="101">
        <v>0.1598715239968552</v>
      </c>
      <c r="F15" s="101">
        <v>0.1598715239968552</v>
      </c>
    </row>
    <row r="16" spans="1:8" ht="15.75" customHeight="1" x14ac:dyDescent="0.2">
      <c r="B16" s="19" t="s">
        <v>2</v>
      </c>
      <c r="C16" s="101">
        <v>3.7692165382619713E-2</v>
      </c>
      <c r="D16" s="101">
        <v>3.7692165382619713E-2</v>
      </c>
      <c r="E16" s="101">
        <v>3.7692165382619713E-2</v>
      </c>
      <c r="F16" s="101">
        <v>3.7692165382619713E-2</v>
      </c>
    </row>
    <row r="17" spans="1:8" ht="15.75" customHeight="1" x14ac:dyDescent="0.2">
      <c r="B17" s="19" t="s">
        <v>90</v>
      </c>
      <c r="C17" s="101">
        <v>0.2002362364022007</v>
      </c>
      <c r="D17" s="101">
        <v>0.2002362364022007</v>
      </c>
      <c r="E17" s="101">
        <v>0.2002362364022007</v>
      </c>
      <c r="F17" s="101">
        <v>0.2002362364022007</v>
      </c>
    </row>
    <row r="18" spans="1:8" ht="15.75" customHeight="1" x14ac:dyDescent="0.2">
      <c r="B18" s="19" t="s">
        <v>3</v>
      </c>
      <c r="C18" s="101">
        <v>0.1321696713564908</v>
      </c>
      <c r="D18" s="101">
        <v>0.1321696713564908</v>
      </c>
      <c r="E18" s="101">
        <v>0.1321696713564908</v>
      </c>
      <c r="F18" s="101">
        <v>0.1321696713564908</v>
      </c>
    </row>
    <row r="19" spans="1:8" ht="15.75" customHeight="1" x14ac:dyDescent="0.2">
      <c r="B19" s="19" t="s">
        <v>101</v>
      </c>
      <c r="C19" s="101">
        <v>1.9269409783102862E-2</v>
      </c>
      <c r="D19" s="101">
        <v>1.9269409783102862E-2</v>
      </c>
      <c r="E19" s="101">
        <v>1.9269409783102862E-2</v>
      </c>
      <c r="F19" s="101">
        <v>1.9269409783102862E-2</v>
      </c>
    </row>
    <row r="20" spans="1:8" ht="15.75" customHeight="1" x14ac:dyDescent="0.2">
      <c r="B20" s="19" t="s">
        <v>79</v>
      </c>
      <c r="C20" s="101">
        <v>1.5397143387095221E-2</v>
      </c>
      <c r="D20" s="101">
        <v>1.5397143387095221E-2</v>
      </c>
      <c r="E20" s="101">
        <v>1.5397143387095221E-2</v>
      </c>
      <c r="F20" s="101">
        <v>1.5397143387095221E-2</v>
      </c>
    </row>
    <row r="21" spans="1:8" ht="15.75" customHeight="1" x14ac:dyDescent="0.2">
      <c r="B21" s="19" t="s">
        <v>88</v>
      </c>
      <c r="C21" s="101">
        <v>8.3373083921782151E-2</v>
      </c>
      <c r="D21" s="101">
        <v>8.3373083921782151E-2</v>
      </c>
      <c r="E21" s="101">
        <v>8.3373083921782151E-2</v>
      </c>
      <c r="F21" s="101">
        <v>8.3373083921782151E-2</v>
      </c>
    </row>
    <row r="22" spans="1:8" ht="15.75" customHeight="1" x14ac:dyDescent="0.2">
      <c r="B22" s="19" t="s">
        <v>99</v>
      </c>
      <c r="C22" s="101">
        <v>0.2465356288702753</v>
      </c>
      <c r="D22" s="101">
        <v>0.2465356288702753</v>
      </c>
      <c r="E22" s="101">
        <v>0.2465356288702753</v>
      </c>
      <c r="F22" s="101">
        <v>0.2465356288702753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8.7635818000000004E-2</v>
      </c>
    </row>
    <row r="27" spans="1:8" ht="15.75" customHeight="1" x14ac:dyDescent="0.2">
      <c r="B27" s="19" t="s">
        <v>89</v>
      </c>
      <c r="C27" s="101">
        <v>8.6621349999999996E-3</v>
      </c>
    </row>
    <row r="28" spans="1:8" ht="15.75" customHeight="1" x14ac:dyDescent="0.2">
      <c r="B28" s="19" t="s">
        <v>103</v>
      </c>
      <c r="C28" s="101">
        <v>0.15441808500000001</v>
      </c>
    </row>
    <row r="29" spans="1:8" ht="15.75" customHeight="1" x14ac:dyDescent="0.2">
      <c r="B29" s="19" t="s">
        <v>86</v>
      </c>
      <c r="C29" s="101">
        <v>0.167759189</v>
      </c>
    </row>
    <row r="30" spans="1:8" ht="15.75" customHeight="1" x14ac:dyDescent="0.2">
      <c r="B30" s="19" t="s">
        <v>4</v>
      </c>
      <c r="C30" s="101">
        <v>0.10583751800000001</v>
      </c>
    </row>
    <row r="31" spans="1:8" ht="15.75" customHeight="1" x14ac:dyDescent="0.2">
      <c r="B31" s="19" t="s">
        <v>80</v>
      </c>
      <c r="C31" s="101">
        <v>0.109709026</v>
      </c>
    </row>
    <row r="32" spans="1:8" ht="15.75" customHeight="1" x14ac:dyDescent="0.2">
      <c r="B32" s="19" t="s">
        <v>85</v>
      </c>
      <c r="C32" s="101">
        <v>1.8596574000000001E-2</v>
      </c>
    </row>
    <row r="33" spans="2:3" ht="15.75" customHeight="1" x14ac:dyDescent="0.2">
      <c r="B33" s="19" t="s">
        <v>100</v>
      </c>
      <c r="C33" s="101">
        <v>8.3747772999999998E-2</v>
      </c>
    </row>
    <row r="34" spans="2:3" ht="15.75" customHeight="1" x14ac:dyDescent="0.2">
      <c r="B34" s="19" t="s">
        <v>87</v>
      </c>
      <c r="C34" s="101">
        <v>0.26363388300000001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CxLl44lE+LFf4tioiUGtovmIcKZei6RO+PpXpDj17yIDXnS8nyoBA/k8CKQ4tOAk3wloEjVa5LKWDjUvNYyjig==" saltValue="0hJymvd2fNYNV2ZTljCKq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">
      <c r="B4" s="5" t="s">
        <v>110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">
      <c r="B5" s="5" t="s">
        <v>106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">
      <c r="B10" s="5" t="s">
        <v>107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">
      <c r="B11" s="5" t="s">
        <v>119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0.46848806900000001</v>
      </c>
      <c r="D14" s="54">
        <v>0.46448791111799997</v>
      </c>
      <c r="E14" s="54">
        <v>0.46448791111799997</v>
      </c>
      <c r="F14" s="54">
        <v>0.24134989067099999</v>
      </c>
      <c r="G14" s="54">
        <v>0.24134989067099999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0.20675502856335601</v>
      </c>
      <c r="D15" s="52">
        <f t="shared" si="0"/>
        <v>0.20498966288624021</v>
      </c>
      <c r="E15" s="52">
        <f t="shared" si="0"/>
        <v>0.20498966288624021</v>
      </c>
      <c r="F15" s="52">
        <f t="shared" si="0"/>
        <v>0.1065134991504884</v>
      </c>
      <c r="G15" s="52">
        <f t="shared" si="0"/>
        <v>0.1065134991504884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5f9D9uC8Qx8d2Jzk9ZwiCRl+I0yi/ry+aRaGWIjoZvGqPy2aBbtKxvFZ8PhvozMhypCosvwGggT398WcV6APJQ==" saltValue="NBp19D+PoFZGTN1q7ixq8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0.72640953060000002</v>
      </c>
      <c r="D2" s="53">
        <v>0.51254100999999996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0.19447386</v>
      </c>
      <c r="D3" s="53">
        <v>0.24950232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>
        <v>0</v>
      </c>
    </row>
    <row r="5" spans="1:7" x14ac:dyDescent="0.2">
      <c r="B5" s="3" t="s">
        <v>125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RRpHaCZ1FbxNB+j983TJYWRmjd3LkLEMmlNCA/I/YdE3rBSAnCeNAJ1kupSPrLxYg5NJAD9/V4CsxFWFiDkNwQ==" saltValue="V+iuse8/tlmod/MuBuOdL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QqXaZaw78qeRBDx4S48f6spSIS84LBQgWUHti/wGz2DHRzLySLtx0xzJXxE4CDd7GKITYCHz7dLp25cgPJ0hA==" saltValue="rIaCibgikYsScznsVIAT/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L85A6d7XRT3yaWdmZvW2Q6JOPYMSXABK8DJPJy4FBA/LX3gzTQYh0AExYfzRiZgsR5j6mUV/ag8kjqMN9wwf/Q==" saltValue="7tDGB7FMZ6b9VjNX36Xty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hTpwuzlW1vHgyzwgJg1M+gQMTPuXLz32RqGIXJOUQP0naUyhW0S4SiUvTifI7bZ7TvSEhRW7DC+T1vtKvg2bQg==" saltValue="iqNnMwb3OLzTdtQQU5gQa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AtGU9pQ6p8A0ymgZm4DDnk8SbEknR5+9idpzRh8XeY8Qe439a/Iixpwh8SYD+zi6Tpv0jQalKmN0AoShPE9eWA==" saltValue="YXSx1AZx/yTWF49XmBZow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2023-01-25T11:42:11Z</dcterms:modified>
</cp:coreProperties>
</file>