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7F77918F-23EB-4522-8886-FD939957B65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I39" i="2"/>
  <c r="H39" i="2"/>
  <c r="G39" i="2"/>
  <c r="H38" i="2"/>
  <c r="G38" i="2"/>
  <c r="A29" i="2"/>
  <c r="A22" i="2"/>
  <c r="A21" i="2"/>
  <c r="A16" i="2"/>
  <c r="A14" i="2"/>
  <c r="A13" i="2"/>
  <c r="H11" i="2"/>
  <c r="I11" i="2" s="1"/>
  <c r="G11" i="2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A2" i="2"/>
  <c r="A31" i="2" s="1"/>
  <c r="C33" i="1"/>
  <c r="C20" i="1"/>
  <c r="A24" i="2" l="1"/>
  <c r="A30" i="2"/>
  <c r="I8" i="2"/>
  <c r="A32" i="2"/>
  <c r="A37" i="2"/>
  <c r="A38" i="2"/>
  <c r="I2" i="2"/>
  <c r="I38" i="2"/>
  <c r="A3" i="2"/>
  <c r="A4" i="2" s="1"/>
  <c r="A5" i="2" s="1"/>
  <c r="A6" i="2" s="1"/>
  <c r="A7" i="2" s="1"/>
  <c r="A8" i="2" s="1"/>
  <c r="A9" i="2" s="1"/>
  <c r="A10" i="2" s="1"/>
  <c r="A11" i="2" s="1"/>
  <c r="I3" i="2"/>
  <c r="A17" i="2"/>
  <c r="A25" i="2"/>
  <c r="A33" i="2"/>
  <c r="A18" i="2"/>
  <c r="A26" i="2"/>
  <c r="A34" i="2"/>
  <c r="A39" i="2"/>
  <c r="A19" i="2"/>
  <c r="A27" i="2"/>
  <c r="A35" i="2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<sst xmlns="http://schemas.openxmlformats.org/spreadsheetml/2006/main" count="2092" uniqueCount="341">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</sst>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102382.8271484375</v>
      </c>
    </row>
    <row r="8" spans="1:3" ht="15" customHeight="1" x14ac:dyDescent="0.2">
      <c r="B8" s="5" t="s">
        <v>44</v>
      </c>
      <c r="C8" s="44">
        <v>0.251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0.81408699039999999</v>
      </c>
    </row>
    <row r="11" spans="1:3" ht="15" customHeight="1" x14ac:dyDescent="0.2">
      <c r="B11" s="5" t="s">
        <v>49</v>
      </c>
      <c r="C11" s="45">
        <v>0.68900000000000006</v>
      </c>
    </row>
    <row r="12" spans="1:3" ht="15" customHeight="1" x14ac:dyDescent="0.2">
      <c r="B12" s="5" t="s">
        <v>41</v>
      </c>
      <c r="C12" s="45">
        <v>0.79</v>
      </c>
    </row>
    <row r="13" spans="1:3" ht="15" customHeight="1" x14ac:dyDescent="0.2">
      <c r="B13" s="5" t="s">
        <v>62</v>
      </c>
      <c r="C13" s="45">
        <v>0.62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7.0400000000000004E-2</v>
      </c>
    </row>
    <row r="24" spans="1:3" ht="15" customHeight="1" x14ac:dyDescent="0.2">
      <c r="B24" s="15" t="s">
        <v>46</v>
      </c>
      <c r="C24" s="45">
        <v>0.48080000000000001</v>
      </c>
    </row>
    <row r="25" spans="1:3" ht="15" customHeight="1" x14ac:dyDescent="0.2">
      <c r="B25" s="15" t="s">
        <v>47</v>
      </c>
      <c r="C25" s="45">
        <v>0.35560000000000003</v>
      </c>
    </row>
    <row r="26" spans="1:3" ht="15" customHeight="1" x14ac:dyDescent="0.2">
      <c r="B26" s="15" t="s">
        <v>48</v>
      </c>
      <c r="C26" s="45">
        <v>9.3200000000000005E-2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0.22272866450000001</v>
      </c>
    </row>
    <row r="30" spans="1:3" ht="14.25" customHeight="1" x14ac:dyDescent="0.2">
      <c r="B30" s="25" t="s">
        <v>63</v>
      </c>
      <c r="C30" s="99">
        <v>0.11672141079999999</v>
      </c>
    </row>
    <row r="31" spans="1:3" ht="14.25" customHeight="1" x14ac:dyDescent="0.2">
      <c r="B31" s="25" t="s">
        <v>10</v>
      </c>
      <c r="C31" s="99">
        <v>0.1612750433</v>
      </c>
    </row>
    <row r="32" spans="1:3" ht="14.25" customHeight="1" x14ac:dyDescent="0.2">
      <c r="B32" s="25" t="s">
        <v>11</v>
      </c>
      <c r="C32" s="99">
        <v>0.49927488139999998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8.2313988469173704</v>
      </c>
    </row>
    <row r="38" spans="1:5" ht="15" customHeight="1" x14ac:dyDescent="0.2">
      <c r="B38" s="11" t="s">
        <v>35</v>
      </c>
      <c r="C38" s="43">
        <v>16.821474809943801</v>
      </c>
      <c r="D38" s="12"/>
      <c r="E38" s="13"/>
    </row>
    <row r="39" spans="1:5" ht="15" customHeight="1" x14ac:dyDescent="0.2">
      <c r="B39" s="11" t="s">
        <v>61</v>
      </c>
      <c r="C39" s="43">
        <v>19.668042471982101</v>
      </c>
      <c r="D39" s="12"/>
      <c r="E39" s="12"/>
    </row>
    <row r="40" spans="1:5" ht="15" customHeight="1" x14ac:dyDescent="0.2">
      <c r="B40" s="11" t="s">
        <v>36</v>
      </c>
      <c r="C40" s="100">
        <v>1.04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10.06249378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2.7222099999999999E-2</v>
      </c>
      <c r="D45" s="12"/>
    </row>
    <row r="46" spans="1:5" ht="15.75" customHeight="1" x14ac:dyDescent="0.2">
      <c r="B46" s="11" t="s">
        <v>51</v>
      </c>
      <c r="C46" s="45">
        <v>9.6770999999999996E-2</v>
      </c>
      <c r="D46" s="12"/>
    </row>
    <row r="47" spans="1:5" ht="15.75" customHeight="1" x14ac:dyDescent="0.2">
      <c r="B47" s="11" t="s">
        <v>59</v>
      </c>
      <c r="C47" s="45">
        <v>0.21283630000000001</v>
      </c>
      <c r="D47" s="12"/>
      <c r="E47" s="13"/>
    </row>
    <row r="48" spans="1:5" ht="15" customHeight="1" x14ac:dyDescent="0.2">
      <c r="B48" s="11" t="s">
        <v>58</v>
      </c>
      <c r="C48" s="46">
        <v>0.66317059999999994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0.54101599999999994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HkWnKSpFVpIw7UWXUrLUlm30FVAXOxDZNk25vr7Ss0rbM3NjT+YKlF1fUfje5JlMKhqMj12FjMt6xmliOe7DBg==" saltValue="YTs4FVYDZwNuxyUTbFJJ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0.50075868950000002</v>
      </c>
      <c r="C2" s="98">
        <v>0.95</v>
      </c>
      <c r="D2" s="56">
        <v>44.388781579401957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44.84912601313826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200.54836433279559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0.94987178533966066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0.15517359280000001</v>
      </c>
      <c r="C10" s="98">
        <v>0.95</v>
      </c>
      <c r="D10" s="56">
        <v>14.37418788225863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0.15517359280000001</v>
      </c>
      <c r="C11" s="98">
        <v>0.95</v>
      </c>
      <c r="D11" s="56">
        <v>14.37418788225863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0.15517359280000001</v>
      </c>
      <c r="C12" s="98">
        <v>0.95</v>
      </c>
      <c r="D12" s="56">
        <v>14.37418788225863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0.15517359280000001</v>
      </c>
      <c r="C13" s="98">
        <v>0.95</v>
      </c>
      <c r="D13" s="56">
        <v>14.37418788225863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0.15517359280000001</v>
      </c>
      <c r="C14" s="98">
        <v>0.95</v>
      </c>
      <c r="D14" s="56">
        <v>14.37418788225863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0.15517359280000001</v>
      </c>
      <c r="C15" s="98">
        <v>0.95</v>
      </c>
      <c r="D15" s="56">
        <v>14.37418788225863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0.42998861651827419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0.36499999999999999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7.400000000000001E-2</v>
      </c>
      <c r="C18" s="98">
        <v>0.95</v>
      </c>
      <c r="D18" s="56">
        <v>4.6877241811456267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4.6877241811456267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0.84499999999999997</v>
      </c>
      <c r="C21" s="98">
        <v>0.95</v>
      </c>
      <c r="D21" s="56">
        <v>8.3654863902487371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24.603396778891561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4.7742338241318913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0.21359825499999999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0.12102570980000001</v>
      </c>
      <c r="C27" s="98">
        <v>0.95</v>
      </c>
      <c r="D27" s="56">
        <v>20.640466451977151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0.335283536272378</v>
      </c>
      <c r="C29" s="98">
        <v>0.95</v>
      </c>
      <c r="D29" s="56">
        <v>82.515341030888564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4.6956398181241168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0.88473850018384426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0.29399999999999998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0.48499999999999999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5.5596741637734697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0.46240688366736399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JPbtGyfz4QG8E1ziKzLAgYslopLrA6aW56QS8qw5wWg37fZOm47hbK7rwELTP24f1TegcvL+/eDu92nQ0/kGvQ==" saltValue="2W2eOSELxMKW7alQRM79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ckPHc+i/Z2APwnPxQd4ONIM/uJfgaCrtIv740x8YotN+MsN0CDZX8gOqAa8TUOgx6rTfrfa+7+K71u4dPprylA==" saltValue="71PJeily0C2bHwE8Soe0x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LyYEfOx8ZtPCgoacFvzX54I3hBJMaY0alS4WPEPTTgzj4Pyag+vG+08RNFRXkmM60fXfrVGyRtGHx082kexLtQ==" saltValue="9n7yEtpfvq7sJT8EXRHXX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sZejj6eAuqn3yg/9/V5+YhwTxyVxrkHMyELjgyJcOdKWbLuqsq060w9k/fm1KuLsbCR73EPxWaABkZWmxLtvzQ==" saltValue="7J8TeI+WzuiOxWemXThf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0.251</v>
      </c>
      <c r="E2" s="60">
        <f>food_insecure</f>
        <v>0.251</v>
      </c>
      <c r="F2" s="60">
        <f>food_insecure</f>
        <v>0.251</v>
      </c>
      <c r="G2" s="60">
        <f>food_insecure</f>
        <v>0.251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0.251</v>
      </c>
      <c r="F5" s="60">
        <f>food_insecure</f>
        <v>0.251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0.251</v>
      </c>
      <c r="F8" s="60">
        <f>food_insecure</f>
        <v>0.251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0.251</v>
      </c>
      <c r="F9" s="60">
        <f>food_insecure</f>
        <v>0.251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0.79</v>
      </c>
      <c r="E10" s="60">
        <f>IF(ISBLANK(comm_deliv), frac_children_health_facility,1)</f>
        <v>0.79</v>
      </c>
      <c r="F10" s="60">
        <f>IF(ISBLANK(comm_deliv), frac_children_health_facility,1)</f>
        <v>0.79</v>
      </c>
      <c r="G10" s="60">
        <f>IF(ISBLANK(comm_deliv), frac_children_health_facility,1)</f>
        <v>0.79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0.251</v>
      </c>
      <c r="I15" s="60">
        <f>food_insecure</f>
        <v>0.251</v>
      </c>
      <c r="J15" s="60">
        <f>food_insecure</f>
        <v>0.251</v>
      </c>
      <c r="K15" s="60">
        <f>food_insecure</f>
        <v>0.251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0.68900000000000006</v>
      </c>
      <c r="I18" s="60">
        <f>frac_PW_health_facility</f>
        <v>0.68900000000000006</v>
      </c>
      <c r="J18" s="60">
        <f>frac_PW_health_facility</f>
        <v>0.68900000000000006</v>
      </c>
      <c r="K18" s="60">
        <f>frac_PW_health_facility</f>
        <v>0.68900000000000006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</v>
      </c>
      <c r="M24" s="60">
        <f>famplan_unmet_need</f>
        <v>0.62</v>
      </c>
      <c r="N24" s="60">
        <f>famplan_unmet_need</f>
        <v>0.62</v>
      </c>
      <c r="O24" s="60">
        <f>famplan_unmet_need</f>
        <v>0.62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0.10089684944001601</v>
      </c>
      <c r="M25" s="60">
        <f>(1-food_insecure)*(0.49)+food_insecure*(0.7)</f>
        <v>0.54271000000000003</v>
      </c>
      <c r="N25" s="60">
        <f>(1-food_insecure)*(0.49)+food_insecure*(0.7)</f>
        <v>0.54271000000000003</v>
      </c>
      <c r="O25" s="60">
        <f>(1-food_insecure)*(0.49)+food_insecure*(0.7)</f>
        <v>0.54271000000000003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4.3241506902863998E-2</v>
      </c>
      <c r="M26" s="60">
        <f>(1-food_insecure)*(0.21)+food_insecure*(0.3)</f>
        <v>0.23258999999999996</v>
      </c>
      <c r="N26" s="60">
        <f>(1-food_insecure)*(0.21)+food_insecure*(0.3)</f>
        <v>0.23258999999999996</v>
      </c>
      <c r="O26" s="60">
        <f>(1-food_insecure)*(0.21)+food_insecure*(0.3)</f>
        <v>0.23258999999999996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4.1774653257120001E-2</v>
      </c>
      <c r="M27" s="60">
        <f>(1-food_insecure)*(0.3)</f>
        <v>0.22469999999999998</v>
      </c>
      <c r="N27" s="60">
        <f>(1-food_insecure)*(0.3)</f>
        <v>0.22469999999999998</v>
      </c>
      <c r="O27" s="60">
        <f>(1-food_insecure)*(0.3)</f>
        <v>0.22469999999999998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0.8140869904000001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mnP21Kk3iScfHnTAxY/bHlxgYApXeIVe3wH9M3ZWEflgItiKfPBZZSAM+0LdLr0QS4LqLzBG89p5nKUy9keclw==" saltValue="qOWeHEF1VC9/oYsqvSzF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/lO0iHNcpqys11AxbYrsQiYZE4rp1vGv77bkNd1+rInzf7NF8FsJXU/FJ/mrNfjMu14Zr1Z952e4D5JEppZaew==" saltValue="rzmoASU30FdOB5DeFfMHH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dm+QA4SZZWVW67RRKSEf34JAc9fFEJ8kNyyr53uavBlMUqMu2p/scO5sC2e9E9YDmBam6OanlUmcA/cQaJInA==" saltValue="i8cI0cWYKwp3Aps+p5Vr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ge8NGi1qpDAoKe/w4ftgJmk1wL0PFp0xiSLtWaoejm9Un9RtVJXHpQL5tfRSwVGAj4jNNszLbfo3Wym4draNQ==" saltValue="+ZqbuMigYMF+6dkcg0UFN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Ys0GOC2F5q2HInhzcNciE5SJ4ARrdYi6M8nHrUJ3CvbtpYa5LY7DGzdEJVNY6mrjAjV/Tq3tHB8PSdpPBoTiQ==" saltValue="vBuEBsMi7+SvkJWpJxd+3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VxA1qCny4/TFLN6BPZMZbN7QVKX2pY8LBrB7Tpri2AnoBkt4LlytQDm5uSOVwGT/85lepYiIQTQri9ajVJHhw==" saltValue="cJYj0HPtEmY/JYD91yaHr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17531.245200000001</v>
      </c>
      <c r="C2" s="49">
        <v>35000</v>
      </c>
      <c r="D2" s="49">
        <v>55000</v>
      </c>
      <c r="E2" s="49">
        <v>905000</v>
      </c>
      <c r="F2" s="49">
        <v>588000</v>
      </c>
      <c r="G2" s="17">
        <f t="shared" ref="G2:G11" si="0">C2+D2+E2+F2</f>
        <v>1583000</v>
      </c>
      <c r="H2" s="17">
        <f t="shared" ref="H2:H11" si="1">(B2 + stillbirth*B2/(1000-stillbirth))/(1-abortion)</f>
        <v>20124.370902487237</v>
      </c>
      <c r="I2" s="17">
        <f t="shared" ref="I2:I11" si="2">G2-H2</f>
        <v>1562875.6290975127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17678.707200000001</v>
      </c>
      <c r="C3" s="50">
        <v>35000</v>
      </c>
      <c r="D3" s="50">
        <v>57000</v>
      </c>
      <c r="E3" s="50">
        <v>939000</v>
      </c>
      <c r="F3" s="50">
        <v>605000</v>
      </c>
      <c r="G3" s="17">
        <f t="shared" si="0"/>
        <v>1636000</v>
      </c>
      <c r="H3" s="17">
        <f t="shared" si="1"/>
        <v>20293.644673298601</v>
      </c>
      <c r="I3" s="17">
        <f t="shared" si="2"/>
        <v>1615706.3553267014</v>
      </c>
    </row>
    <row r="4" spans="1:9" ht="15.75" customHeight="1" x14ac:dyDescent="0.2">
      <c r="A4" s="5">
        <f t="shared" si="3"/>
        <v>2023</v>
      </c>
      <c r="B4" s="49">
        <v>17792.481599999999</v>
      </c>
      <c r="C4" s="50">
        <v>36000</v>
      </c>
      <c r="D4" s="50">
        <v>57000</v>
      </c>
      <c r="E4" s="50">
        <v>975000</v>
      </c>
      <c r="F4" s="50">
        <v>624000</v>
      </c>
      <c r="G4" s="17">
        <f t="shared" si="0"/>
        <v>1692000</v>
      </c>
      <c r="H4" s="17">
        <f t="shared" si="1"/>
        <v>20424.247958957276</v>
      </c>
      <c r="I4" s="17">
        <f t="shared" si="2"/>
        <v>1671575.7520410428</v>
      </c>
    </row>
    <row r="5" spans="1:9" ht="15.75" customHeight="1" x14ac:dyDescent="0.2">
      <c r="A5" s="5">
        <f t="shared" si="3"/>
        <v>2024</v>
      </c>
      <c r="B5" s="49">
        <v>17899.171200000001</v>
      </c>
      <c r="C5" s="50">
        <v>37000</v>
      </c>
      <c r="D5" s="50">
        <v>59000</v>
      </c>
      <c r="E5" s="50">
        <v>1012000</v>
      </c>
      <c r="F5" s="50">
        <v>645000</v>
      </c>
      <c r="G5" s="17">
        <f t="shared" si="0"/>
        <v>1753000</v>
      </c>
      <c r="H5" s="17">
        <f t="shared" si="1"/>
        <v>20546.718499831237</v>
      </c>
      <c r="I5" s="17">
        <f t="shared" si="2"/>
        <v>1732453.2815001688</v>
      </c>
    </row>
    <row r="6" spans="1:9" ht="15.75" customHeight="1" x14ac:dyDescent="0.2">
      <c r="A6" s="5">
        <f t="shared" si="3"/>
        <v>2025</v>
      </c>
      <c r="B6" s="49">
        <v>18024.198</v>
      </c>
      <c r="C6" s="50">
        <v>37000</v>
      </c>
      <c r="D6" s="50">
        <v>61000</v>
      </c>
      <c r="E6" s="50">
        <v>1052000</v>
      </c>
      <c r="F6" s="50">
        <v>667000</v>
      </c>
      <c r="G6" s="17">
        <f t="shared" si="0"/>
        <v>1817000</v>
      </c>
      <c r="H6" s="17">
        <f t="shared" si="1"/>
        <v>20690.238578824319</v>
      </c>
      <c r="I6" s="17">
        <f t="shared" si="2"/>
        <v>1796309.7614211757</v>
      </c>
    </row>
    <row r="7" spans="1:9" ht="15.75" customHeight="1" x14ac:dyDescent="0.2">
      <c r="A7" s="5">
        <f t="shared" si="3"/>
        <v>2026</v>
      </c>
      <c r="B7" s="49">
        <v>18169.488399999998</v>
      </c>
      <c r="C7" s="50">
        <v>38000</v>
      </c>
      <c r="D7" s="50">
        <v>63000</v>
      </c>
      <c r="E7" s="50">
        <v>1093000</v>
      </c>
      <c r="F7" s="50">
        <v>693000</v>
      </c>
      <c r="G7" s="17">
        <f t="shared" si="0"/>
        <v>1887000</v>
      </c>
      <c r="H7" s="17">
        <f t="shared" si="1"/>
        <v>20857.019538466062</v>
      </c>
      <c r="I7" s="17">
        <f t="shared" si="2"/>
        <v>1866142.9804615339</v>
      </c>
    </row>
    <row r="8" spans="1:9" ht="15.75" customHeight="1" x14ac:dyDescent="0.2">
      <c r="A8" s="5">
        <f t="shared" si="3"/>
        <v>2027</v>
      </c>
      <c r="B8" s="49">
        <v>18334.439200000001</v>
      </c>
      <c r="C8" s="50">
        <v>38000</v>
      </c>
      <c r="D8" s="50">
        <v>64000</v>
      </c>
      <c r="E8" s="50">
        <v>1136000</v>
      </c>
      <c r="F8" s="50">
        <v>719000</v>
      </c>
      <c r="G8" s="17">
        <f t="shared" si="0"/>
        <v>1957000</v>
      </c>
      <c r="H8" s="17">
        <f t="shared" si="1"/>
        <v>21046.368956718565</v>
      </c>
      <c r="I8" s="17">
        <f t="shared" si="2"/>
        <v>1935953.6310432814</v>
      </c>
    </row>
    <row r="9" spans="1:9" ht="15.75" customHeight="1" x14ac:dyDescent="0.2">
      <c r="A9" s="5">
        <f t="shared" si="3"/>
        <v>2028</v>
      </c>
      <c r="B9" s="49">
        <v>18493.628400000001</v>
      </c>
      <c r="C9" s="50">
        <v>38000</v>
      </c>
      <c r="D9" s="50">
        <v>65000</v>
      </c>
      <c r="E9" s="50">
        <v>1180000</v>
      </c>
      <c r="F9" s="50">
        <v>748000</v>
      </c>
      <c r="G9" s="17">
        <f t="shared" si="0"/>
        <v>2031000</v>
      </c>
      <c r="H9" s="17">
        <f t="shared" si="1"/>
        <v>21229.104550677985</v>
      </c>
      <c r="I9" s="17">
        <f t="shared" si="2"/>
        <v>2009770.8954493219</v>
      </c>
    </row>
    <row r="10" spans="1:9" ht="15.75" customHeight="1" x14ac:dyDescent="0.2">
      <c r="A10" s="5">
        <f t="shared" si="3"/>
        <v>2029</v>
      </c>
      <c r="B10" s="49">
        <v>18647.056</v>
      </c>
      <c r="C10" s="50">
        <v>39000</v>
      </c>
      <c r="D10" s="50">
        <v>67000</v>
      </c>
      <c r="E10" s="50">
        <v>1225000</v>
      </c>
      <c r="F10" s="50">
        <v>778000</v>
      </c>
      <c r="G10" s="17">
        <f t="shared" si="0"/>
        <v>2109000</v>
      </c>
      <c r="H10" s="17">
        <f t="shared" si="1"/>
        <v>21405.226320344322</v>
      </c>
      <c r="I10" s="17">
        <f t="shared" si="2"/>
        <v>2087594.7736796557</v>
      </c>
    </row>
    <row r="11" spans="1:9" ht="15.75" customHeight="1" x14ac:dyDescent="0.2">
      <c r="A11" s="5">
        <f t="shared" si="3"/>
        <v>2030</v>
      </c>
      <c r="B11" s="49">
        <v>18794.722000000002</v>
      </c>
      <c r="C11" s="50">
        <v>39000</v>
      </c>
      <c r="D11" s="50">
        <v>68000</v>
      </c>
      <c r="E11" s="50">
        <v>1271000</v>
      </c>
      <c r="F11" s="50">
        <v>810000</v>
      </c>
      <c r="G11" s="17">
        <f t="shared" si="0"/>
        <v>2188000</v>
      </c>
      <c r="H11" s="17">
        <f t="shared" si="1"/>
        <v>21574.734265717572</v>
      </c>
      <c r="I11" s="17">
        <f t="shared" si="2"/>
        <v>2166425.2657342823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qjuFSY1FeSDQf2EF9C7Lv1P6+f2ce9AWiJClQdeqlTipE7zCPlI6Kyn0KYv5Dc9sOwhcTrueWiaq9ViowP3GA==" saltValue="R+0j3NavIlNIWcnZ4GYeQ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6qX2+kfKCcgh01uQwlZ9ZmjmSn4TZPd0iXgkR+C5Da+Xm6U6/yZW/SYOoB1LSQct/LW/MF9meZ1mqroqf5xHLg==" saltValue="RiCVzt5gvw3CRh8FJl8W2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yA6BJMBZ2ECL5mvHYlGitTXocpoS9MgRBMptsYb2jCAd/irWkt1hjM8XPMn0sM3xrlMOKFGbUK37IuEAI77E8g==" saltValue="6/vZDjPOhGXuj6XSISTN9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n3BFe2DRrcCf/jtQSQppnoJvJmj3HXtMnU74KFLF8+rWbnQ6v6+fHc7SxmrQvPJLd7S2B7bcG9xNJoQxJWaMQg==" saltValue="i10A1DDaY7DwhjDGaq1S5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07qIAo/N4J7V0Jr2Eugk9lVpQyzA+OBcL8CAFECkyp72hA/CofyKgNlVSBaNDxLPYMoDYEXgEtEi+RpvXJz04g==" saltValue="2NHl8nsiuFNEIj8uN5EgW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JHG+8TMasN5jT8i8TMju6cFhWXqKXlKCr0THxDvEL1Mrn3Mk/G2WSpY/LsfLX48nFVqwwjmib0aTSOD9RIGnwg==" saltValue="Y2fFwpg8foVi+wYOMN32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XtCRzptwxF54EPXxozjI63va/TebWPW1zCtuc0C2bbPcXnbLfCWHDxAm70TWBHXjQH3Bz2CLmZJDq0x2TN2wsA==" saltValue="YaeXJf6cBitg+rJwv4xh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n2RZBmP0nsi/meFQzE2Sa1bo/8Zu5dORFryPuEsP1jOP72V08MkvyGBB28u097SDhrDf6FG2H7GqzSp3zKRH+w==" saltValue="mnK6WNBi6/QCzl4azDe0d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XoQHbXtYdVJ3KrzCu98HhFbARuvblFsC0vT4+RgUtS6Fd4o4EIuaExbIu+4Fr9rgHe99UaztSwy69tNzM6nZCg==" saltValue="2nyIsYrC7x+0VNnycq1r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moiAMinAbjkgQDicvS5GSSvjjMdujdk9zBXLQ2S0lA1od++TLtcXodY627e30NhTS1PyRjNGDoi+8iNM0gaFlg==" saltValue="Q1Xd+DCNDJVfYJEaaVpg4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3.7070744212857679E-3</v>
      </c>
    </row>
    <row r="4" spans="1:8" ht="15.75" customHeight="1" x14ac:dyDescent="0.2">
      <c r="B4" s="19" t="s">
        <v>97</v>
      </c>
      <c r="C4" s="101">
        <v>0.1394976607664126</v>
      </c>
    </row>
    <row r="5" spans="1:8" ht="15.75" customHeight="1" x14ac:dyDescent="0.2">
      <c r="B5" s="19" t="s">
        <v>95</v>
      </c>
      <c r="C5" s="101">
        <v>5.7415039253705571E-2</v>
      </c>
    </row>
    <row r="6" spans="1:8" ht="15.75" customHeight="1" x14ac:dyDescent="0.2">
      <c r="B6" s="19" t="s">
        <v>91</v>
      </c>
      <c r="C6" s="101">
        <v>0.23052996022088171</v>
      </c>
    </row>
    <row r="7" spans="1:8" ht="15.75" customHeight="1" x14ac:dyDescent="0.2">
      <c r="B7" s="19" t="s">
        <v>96</v>
      </c>
      <c r="C7" s="101">
        <v>0.3115882245074395</v>
      </c>
    </row>
    <row r="8" spans="1:8" ht="15.75" customHeight="1" x14ac:dyDescent="0.2">
      <c r="B8" s="19" t="s">
        <v>98</v>
      </c>
      <c r="C8" s="101">
        <v>2.9533757551172672E-3</v>
      </c>
    </row>
    <row r="9" spans="1:8" ht="15.75" customHeight="1" x14ac:dyDescent="0.2">
      <c r="B9" s="19" t="s">
        <v>92</v>
      </c>
      <c r="C9" s="101">
        <v>0.18015935363806429</v>
      </c>
    </row>
    <row r="10" spans="1:8" ht="15.75" customHeight="1" x14ac:dyDescent="0.2">
      <c r="B10" s="19" t="s">
        <v>94</v>
      </c>
      <c r="C10" s="101">
        <v>7.4149311437093163E-2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0.123119208994277</v>
      </c>
      <c r="D14" s="55">
        <v>0.123119208994277</v>
      </c>
      <c r="E14" s="55">
        <v>0.123119208994277</v>
      </c>
      <c r="F14" s="55">
        <v>0.123119208994277</v>
      </c>
    </row>
    <row r="15" spans="1:8" ht="15.75" customHeight="1" x14ac:dyDescent="0.2">
      <c r="B15" s="19" t="s">
        <v>102</v>
      </c>
      <c r="C15" s="101">
        <v>0.19589750038172221</v>
      </c>
      <c r="D15" s="101">
        <v>0.19589750038172221</v>
      </c>
      <c r="E15" s="101">
        <v>0.19589750038172221</v>
      </c>
      <c r="F15" s="101">
        <v>0.19589750038172221</v>
      </c>
    </row>
    <row r="16" spans="1:8" ht="15.75" customHeight="1" x14ac:dyDescent="0.2">
      <c r="B16" s="19" t="s">
        <v>2</v>
      </c>
      <c r="C16" s="101">
        <v>2.076683909880999E-2</v>
      </c>
      <c r="D16" s="101">
        <v>2.076683909880999E-2</v>
      </c>
      <c r="E16" s="101">
        <v>2.076683909880999E-2</v>
      </c>
      <c r="F16" s="101">
        <v>2.076683909880999E-2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0.1057692302563011</v>
      </c>
      <c r="D18" s="101">
        <v>0.1057692302563011</v>
      </c>
      <c r="E18" s="101">
        <v>0.1057692302563011</v>
      </c>
      <c r="F18" s="101">
        <v>0.1057692302563011</v>
      </c>
    </row>
    <row r="19" spans="1:8" ht="15.75" customHeight="1" x14ac:dyDescent="0.2">
      <c r="B19" s="19" t="s">
        <v>101</v>
      </c>
      <c r="C19" s="101">
        <v>5.9979071498551292E-2</v>
      </c>
      <c r="D19" s="101">
        <v>5.9979071498551292E-2</v>
      </c>
      <c r="E19" s="101">
        <v>5.9979071498551292E-2</v>
      </c>
      <c r="F19" s="101">
        <v>5.9979071498551292E-2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0.14774738296138121</v>
      </c>
      <c r="D21" s="101">
        <v>0.14774738296138121</v>
      </c>
      <c r="E21" s="101">
        <v>0.14774738296138121</v>
      </c>
      <c r="F21" s="101">
        <v>0.14774738296138121</v>
      </c>
    </row>
    <row r="22" spans="1:8" ht="15.75" customHeight="1" x14ac:dyDescent="0.2">
      <c r="B22" s="19" t="s">
        <v>99</v>
      </c>
      <c r="C22" s="101">
        <v>0.3467207668089573</v>
      </c>
      <c r="D22" s="101">
        <v>0.3467207668089573</v>
      </c>
      <c r="E22" s="101">
        <v>0.3467207668089573</v>
      </c>
      <c r="F22" s="101">
        <v>0.3467207668089573</v>
      </c>
    </row>
    <row r="23" spans="1:8" ht="15.75" customHeight="1" x14ac:dyDescent="0.2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4.7769731000000003E-2</v>
      </c>
    </row>
    <row r="27" spans="1:8" ht="15.75" customHeight="1" x14ac:dyDescent="0.2">
      <c r="B27" s="19" t="s">
        <v>89</v>
      </c>
      <c r="C27" s="101">
        <v>1.8843999E-2</v>
      </c>
    </row>
    <row r="28" spans="1:8" ht="15.75" customHeight="1" x14ac:dyDescent="0.2">
      <c r="B28" s="19" t="s">
        <v>103</v>
      </c>
      <c r="C28" s="101">
        <v>0.22958879300000001</v>
      </c>
    </row>
    <row r="29" spans="1:8" ht="15.75" customHeight="1" x14ac:dyDescent="0.2">
      <c r="B29" s="19" t="s">
        <v>86</v>
      </c>
      <c r="C29" s="101">
        <v>0.13888713499999999</v>
      </c>
    </row>
    <row r="30" spans="1:8" ht="15.75" customHeight="1" x14ac:dyDescent="0.2">
      <c r="B30" s="19" t="s">
        <v>4</v>
      </c>
      <c r="C30" s="101">
        <v>5.0046261000000002E-2</v>
      </c>
    </row>
    <row r="31" spans="1:8" ht="15.75" customHeight="1" x14ac:dyDescent="0.2">
      <c r="B31" s="19" t="s">
        <v>80</v>
      </c>
      <c r="C31" s="101">
        <v>7.1139825000000018E-2</v>
      </c>
    </row>
    <row r="32" spans="1:8" ht="15.75" customHeight="1" x14ac:dyDescent="0.2">
      <c r="B32" s="19" t="s">
        <v>85</v>
      </c>
      <c r="C32" s="101">
        <v>0.14767061300000001</v>
      </c>
    </row>
    <row r="33" spans="2:3" ht="15.75" customHeight="1" x14ac:dyDescent="0.2">
      <c r="B33" s="19" t="s">
        <v>100</v>
      </c>
      <c r="C33" s="101">
        <v>0.123389649</v>
      </c>
    </row>
    <row r="34" spans="2:3" ht="15.75" customHeight="1" x14ac:dyDescent="0.2">
      <c r="B34" s="19" t="s">
        <v>87</v>
      </c>
      <c r="C34" s="101">
        <v>0.17266399499999999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9IUxDSbSZZq5bVHNtVqMgAG7T4QsQNB7RMNqXgFCIl6q6/LIQCo42piKDh/Xj3RT4flXpO1xPnd7aHfirmj9bQ==" saltValue="qNBj85mi6gmR13i2hTfb5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0.61941419899999994</v>
      </c>
      <c r="D14" s="54">
        <v>0.61082815785800004</v>
      </c>
      <c r="E14" s="54">
        <v>0.61082815785800004</v>
      </c>
      <c r="F14" s="54">
        <v>0.46499616867100002</v>
      </c>
      <c r="G14" s="54">
        <v>0.46499616867100002</v>
      </c>
      <c r="H14" s="45">
        <v>0.48599999999999999</v>
      </c>
      <c r="I14" s="55">
        <v>0.48599999999999999</v>
      </c>
      <c r="J14" s="55">
        <v>0.48599999999999999</v>
      </c>
      <c r="K14" s="55">
        <v>0.48599999999999999</v>
      </c>
      <c r="L14" s="45">
        <v>0.38200000000000001</v>
      </c>
      <c r="M14" s="55">
        <v>0.38200000000000001</v>
      </c>
      <c r="N14" s="55">
        <v>0.38200000000000001</v>
      </c>
      <c r="O14" s="55">
        <v>0.38200000000000001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0.33511299228618391</v>
      </c>
      <c r="D15" s="52">
        <f t="shared" si="0"/>
        <v>0.33046780665170372</v>
      </c>
      <c r="E15" s="52">
        <f t="shared" si="0"/>
        <v>0.33046780665170372</v>
      </c>
      <c r="F15" s="52">
        <f t="shared" si="0"/>
        <v>0.25157036718970971</v>
      </c>
      <c r="G15" s="52">
        <f t="shared" si="0"/>
        <v>0.25157036718970971</v>
      </c>
      <c r="H15" s="52">
        <f t="shared" si="0"/>
        <v>0.26293377599999995</v>
      </c>
      <c r="I15" s="52">
        <f t="shared" si="0"/>
        <v>0.26293377599999995</v>
      </c>
      <c r="J15" s="52">
        <f t="shared" si="0"/>
        <v>0.26293377599999995</v>
      </c>
      <c r="K15" s="52">
        <f t="shared" si="0"/>
        <v>0.26293377599999995</v>
      </c>
      <c r="L15" s="52">
        <f t="shared" si="0"/>
        <v>0.20666811199999999</v>
      </c>
      <c r="M15" s="52">
        <f t="shared" si="0"/>
        <v>0.20666811199999999</v>
      </c>
      <c r="N15" s="52">
        <f t="shared" si="0"/>
        <v>0.20666811199999999</v>
      </c>
      <c r="O15" s="52">
        <f t="shared" si="0"/>
        <v>0.20666811199999999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Mow26AAspWHv5NIn4EEsXYuZ7HGqCwYFohcQ8TFf8BpRC5egaFclZ5oXeqHG8wTdN5GjYvHVZu+0DyVO4zteSg==" saltValue="HF942WWdNZ8lom8OtBwA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msmeGtCERd+hj0GV1/MMvu5+NDepUCyG0UtEWO3y47aF34ZiqBgOpbNhPwbuGBvvVvFg3azweWlehBxhmkrbog==" saltValue="V/iFYi082wx96K0kjGpDo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Ft0tbEnLAEaPg/vgI2ZAXa4O+hM6geBRhmGV7I9PiH9o/3K5UrELTUpe6ow5lQ+NOFq+DJ19dxEEbmNTWCz3w==" saltValue="pmMw/5ruh5RDWfsXFR62x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QxlFAMrKVzvkHZ05F6BVmrmm4Ml2gSYSv3L2dcj/vcy7+iGL9upAtcOQ7YXQW29wH9VrGMaeU5WS6eIoVMeyNQ==" saltValue="KVThH1jsSRlHtkIRet+xh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QWi0kQNyo/tnp/A4jfOv8QJ5LGbGUx6YGV26vyPM+rmIBjfAPQouDjipDSQ/6XVv9GHBVbRHSY6ezzpi41dZ1w==" saltValue="rNLfsndNpaS1jKBq3krV8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cIc69mfjgmGWujuzXA88stNmUK0XADD1REcGhjX1qwrgom7V33xIMu7vdj0FYmBjrliPINRI4A16cyLN4fUkpg==" saltValue="+nv6BCzDTs8Z7B/KLKcuL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2023-01-25T11:52:22Z</dcterms:modified>
</cp:coreProperties>
</file>