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5FDC397-F80F-4E8C-8399-E35F95EADF4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4" i="2"/>
  <c r="A32" i="2"/>
  <c r="A27" i="2"/>
  <c r="A26" i="2"/>
  <c r="A25" i="2"/>
  <c r="A19" i="2"/>
  <c r="A18" i="2"/>
  <c r="A17" i="2"/>
  <c r="A16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24" i="2" l="1"/>
  <c r="I9" i="2"/>
  <c r="A33" i="2"/>
  <c r="A35" i="2"/>
  <c r="I11" i="2"/>
  <c r="A39" i="2"/>
  <c r="A4" i="2"/>
  <c r="A5" i="2" s="1"/>
  <c r="A20" i="2"/>
  <c r="A28" i="2"/>
  <c r="A36" i="2"/>
  <c r="A13" i="2"/>
  <c r="A21" i="2"/>
  <c r="A29" i="2"/>
  <c r="A37" i="2"/>
  <c r="D58" i="20"/>
  <c r="A6" i="2"/>
  <c r="A7" i="2" s="1"/>
  <c r="A8" i="2" s="1"/>
  <c r="A9" i="2" s="1"/>
  <c r="A10" i="2" s="1"/>
  <c r="A11" i="2" s="1"/>
  <c r="A12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<sst xmlns="http://schemas.openxmlformats.org/spreadsheetml/2006/main" count="2092" uniqueCount="337">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</sst>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243924.744140625</v>
      </c>
    </row>
    <row r="8" spans="1:3" ht="15" customHeight="1" x14ac:dyDescent="0.2">
      <c r="B8" s="5" t="s">
        <v>19</v>
      </c>
      <c r="C8" s="44">
        <v>1.7000000000000001E-2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0.77384170532226604</v>
      </c>
    </row>
    <row r="11" spans="1:3" ht="15" customHeight="1" x14ac:dyDescent="0.2">
      <c r="B11" s="5" t="s">
        <v>22</v>
      </c>
      <c r="C11" s="45">
        <v>0.85599999999999998</v>
      </c>
    </row>
    <row r="12" spans="1:3" ht="15" customHeight="1" x14ac:dyDescent="0.2">
      <c r="B12" s="5" t="s">
        <v>23</v>
      </c>
      <c r="C12" s="45">
        <v>0.82299999999999995</v>
      </c>
    </row>
    <row r="13" spans="1:3" ht="15" customHeight="1" x14ac:dyDescent="0.2">
      <c r="B13" s="5" t="s">
        <v>24</v>
      </c>
      <c r="C13" s="45">
        <v>0.17100000000000001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0.13569999999999999</v>
      </c>
    </row>
    <row r="24" spans="1:3" ht="15" customHeight="1" x14ac:dyDescent="0.2">
      <c r="B24" s="15" t="s">
        <v>33</v>
      </c>
      <c r="C24" s="45">
        <v>0.52159999999999995</v>
      </c>
    </row>
    <row r="25" spans="1:3" ht="15" customHeight="1" x14ac:dyDescent="0.2">
      <c r="B25" s="15" t="s">
        <v>34</v>
      </c>
      <c r="C25" s="45">
        <v>0.31040000000000001</v>
      </c>
    </row>
    <row r="26" spans="1:3" ht="15" customHeight="1" x14ac:dyDescent="0.2">
      <c r="B26" s="15" t="s">
        <v>35</v>
      </c>
      <c r="C26" s="45">
        <v>3.2300000000000002E-2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9.8257063631263097</v>
      </c>
    </row>
    <row r="38" spans="1:5" ht="15" customHeight="1" x14ac:dyDescent="0.2">
      <c r="B38" s="11" t="s">
        <v>45</v>
      </c>
      <c r="C38" s="43">
        <v>11.925871580367801</v>
      </c>
      <c r="D38" s="12"/>
      <c r="E38" s="13"/>
    </row>
    <row r="39" spans="1:5" ht="15" customHeight="1" x14ac:dyDescent="0.2">
      <c r="B39" s="11" t="s">
        <v>46</v>
      </c>
      <c r="C39" s="43">
        <v>13.8548530156735</v>
      </c>
      <c r="D39" s="12"/>
      <c r="E39" s="12"/>
    </row>
    <row r="40" spans="1:5" ht="15" customHeight="1" x14ac:dyDescent="0.2">
      <c r="B40" s="11" t="s">
        <v>47</v>
      </c>
      <c r="C40" s="100">
        <v>0.8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12.680444530000001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2.1440299999999999E-2</v>
      </c>
      <c r="D45" s="12"/>
    </row>
    <row r="46" spans="1:5" ht="15.75" customHeight="1" x14ac:dyDescent="0.2">
      <c r="B46" s="11" t="s">
        <v>52</v>
      </c>
      <c r="C46" s="45">
        <v>8.0866799999999989E-2</v>
      </c>
      <c r="D46" s="12"/>
    </row>
    <row r="47" spans="1:5" ht="15.75" customHeight="1" x14ac:dyDescent="0.2">
      <c r="B47" s="11" t="s">
        <v>53</v>
      </c>
      <c r="C47" s="45">
        <v>0.159775</v>
      </c>
      <c r="D47" s="12"/>
      <c r="E47" s="13"/>
    </row>
    <row r="48" spans="1:5" ht="15" customHeight="1" x14ac:dyDescent="0.2">
      <c r="B48" s="11" t="s">
        <v>54</v>
      </c>
      <c r="C48" s="46">
        <v>0.73791790000000002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0.55565200000000003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0.14582914999999999</v>
      </c>
    </row>
    <row r="63" spans="1:4" ht="15.75" customHeight="1" x14ac:dyDescent="0.2">
      <c r="A63" s="4"/>
    </row>
  </sheetData>
  <sheetProtection algorithmName="SHA-512" hashValue="/p9OctVrY/POVWDT/PaicfMEhe3OG8ovteygWv3aJ7K4x72PlkMjLlg+MIU5AghPtmHVntY4nt+R+9o/jeNxEw==" saltValue="txt+7AxBumqUNOsSsy3H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0.663370532181352</v>
      </c>
      <c r="C2" s="98">
        <v>0.95</v>
      </c>
      <c r="D2" s="56">
        <v>62.714780124614677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39.985147042964151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487.85757913726337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1.6380998871193979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0.20556326029810901</v>
      </c>
      <c r="C10" s="98">
        <v>0.95</v>
      </c>
      <c r="D10" s="56">
        <v>13.117446486760061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0.20556326029810901</v>
      </c>
      <c r="C11" s="98">
        <v>0.95</v>
      </c>
      <c r="D11" s="56">
        <v>13.117446486760061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0.20556326029810901</v>
      </c>
      <c r="C12" s="98">
        <v>0.95</v>
      </c>
      <c r="D12" s="56">
        <v>13.117446486760061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0.20556326029810901</v>
      </c>
      <c r="C13" s="98">
        <v>0.95</v>
      </c>
      <c r="D13" s="56">
        <v>13.117446486760061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0.20556326029810901</v>
      </c>
      <c r="C14" s="98">
        <v>0.95</v>
      </c>
      <c r="D14" s="56">
        <v>13.117446486760061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0.20556326029810901</v>
      </c>
      <c r="C15" s="98">
        <v>0.95</v>
      </c>
      <c r="D15" s="56">
        <v>13.117446486760061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0.82421228665541357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11.224756739744929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11.224756739744929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0.98556149999999998</v>
      </c>
      <c r="C21" s="98">
        <v>0.95</v>
      </c>
      <c r="D21" s="56">
        <v>16.982553632802741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22.691717425670902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4.3451295640787793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0.24912925040850001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0.16032650296655901</v>
      </c>
      <c r="C27" s="98">
        <v>0.95</v>
      </c>
      <c r="D27" s="56">
        <v>18.676662605887799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0.87312600170610299</v>
      </c>
      <c r="C29" s="98">
        <v>0.95</v>
      </c>
      <c r="D29" s="56">
        <v>124.34168065842491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0.50502277771952597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3.5551428789999999E-2</v>
      </c>
      <c r="C32" s="98">
        <v>0.95</v>
      </c>
      <c r="D32" s="56">
        <v>1.780535588985835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0.28231877088546697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1.723279552412311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0.83826396797257596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d95xVAabK+JbZ6pkktuUW4XmUPJSAXJzmNXfu283CQg7n/dwFAlA2daaNByq2sRnhGKW6n8vUoPGHvUoiR+ug==" saltValue="T3zUwVsGuw/wyxhNBQpW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ZTSFYi18au1akRlVywzI8dhFWwlKQTi+fSgqbcniC3DF020YNL6qckGLMZ0zKk5Yed6iMGopKAUOH9+iYRaQw==" saltValue="TmDq/0BdW/C0ci8S0Z5B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kn4OKA666uD4bbsVPJUqbYSeZj5YVp8Me1B6NYMpHb3A6VKnSfqWUjT6N98xSEXfn3XQIumKKO7PhGIKhqyW3A==" saltValue="9/EppqYQzLRY1emkaDKU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PBkPPZkt0PHrl4XSQDRuNEuY/ZO3AHd2aL8T2gUOOW/hmG/36XMrl165YnHhdW8tO7fmHXGJUe2MhE5VVmAWrg==" saltValue="UCgZlaqpDwNVrSGZmQQZ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0.82299999999999995</v>
      </c>
      <c r="E10" s="60">
        <f>IF(ISBLANK(comm_deliv), frac_children_health_facility,1)</f>
        <v>0.82299999999999995</v>
      </c>
      <c r="F10" s="60">
        <f>IF(ISBLANK(comm_deliv), frac_children_health_facility,1)</f>
        <v>0.82299999999999995</v>
      </c>
      <c r="G10" s="60">
        <f>IF(ISBLANK(comm_deliv), frac_children_health_facility,1)</f>
        <v>0.82299999999999995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0.17100000000000001</v>
      </c>
      <c r="M24" s="60">
        <f>famplan_unmet_need</f>
        <v>0.17100000000000001</v>
      </c>
      <c r="N24" s="60">
        <f>famplan_unmet_need</f>
        <v>0.17100000000000001</v>
      </c>
      <c r="O24" s="60">
        <f>famplan_unmet_need</f>
        <v>0.17100000000000001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0.11162494950408915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4.7839264073181065E-2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6.6694081100463751E-2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0.77384170532226604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zVPgxqzzKiyt5GRwWLf12ve59INaP0sDojPC1zW0+2iI0oLUzChfciXfzF9E8S9RexeA0r2m97/pYb/CtRC2BA==" saltValue="dvpMbxMsPgu0pNLLG4tJ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vpCEQ/E+ffz34JZZNP/pwlLVr+L3uPEXCBOJLpDFuoBx7gyDBV0WVJjz171xsVYTnk7vqa5zTnkCOC6X93XYBg==" saltValue="QARDj3NfmcfqGQWGroy8T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9gkpJrzSsP/okD2Qh1V+2bjNwq8H6ov5+cUY3sp2/kRLxG3Topvo2AQZ8X1AEzVsoXx0VxZju1EnoG8ScOINag==" saltValue="h5MBLccDhcYNd+mc4CRt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7WD0FP6va8SZcSShkIuxHKIGNP+R+VJvmOkQ7ufaY/2NVjLztlo0Yqsiy9M0g1eAEUID51qgaM+uPRK8K8Dpg==" saltValue="k9mKm7z1/Y8lcoGf5k7iu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186HdVArKPI6Zi/MyiUKVZEhekl2e9g67P678GjLV50l78bu7V060z/rYyjTIycpTniZE2Pyv1Uy6QMyGGkKw==" saltValue="02TL7ZYJ5uYFCosyG0KlU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b9jSGGUsmSDkblmrhNoReoC1/e7vaL2h2SSE1Dp6b7I1jBn2gnLBNrOrHq50tzglGbJyJzu8Dtu9Koi31dT2g==" saltValue="BAwEjCCNE+PzR1jtaGR5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44954.3514</v>
      </c>
      <c r="C2" s="49">
        <v>110000</v>
      </c>
      <c r="D2" s="49">
        <v>245000</v>
      </c>
      <c r="E2" s="49">
        <v>222000</v>
      </c>
      <c r="F2" s="49">
        <v>183000</v>
      </c>
      <c r="G2" s="17">
        <f t="shared" ref="G2:G11" si="0">C2+D2+E2+F2</f>
        <v>760000</v>
      </c>
      <c r="H2" s="17">
        <f t="shared" ref="H2:H11" si="1">(B2 + stillbirth*B2/(1000-stillbirth))/(1-abortion)</f>
        <v>51740.583830485004</v>
      </c>
      <c r="I2" s="17">
        <f t="shared" ref="I2:I11" si="2">G2-H2</f>
        <v>708259.416169515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44135.440799999997</v>
      </c>
      <c r="C3" s="50">
        <v>108000</v>
      </c>
      <c r="D3" s="50">
        <v>240000</v>
      </c>
      <c r="E3" s="50">
        <v>224000</v>
      </c>
      <c r="F3" s="50">
        <v>185000</v>
      </c>
      <c r="G3" s="17">
        <f t="shared" si="0"/>
        <v>757000</v>
      </c>
      <c r="H3" s="17">
        <f t="shared" si="1"/>
        <v>50798.051879084793</v>
      </c>
      <c r="I3" s="17">
        <f t="shared" si="2"/>
        <v>706201.94812091521</v>
      </c>
    </row>
    <row r="4" spans="1:9" ht="15.75" customHeight="1" x14ac:dyDescent="0.2">
      <c r="A4" s="5">
        <f t="shared" si="3"/>
        <v>2023</v>
      </c>
      <c r="B4" s="49">
        <v>43298.678399999997</v>
      </c>
      <c r="C4" s="50">
        <v>106000</v>
      </c>
      <c r="D4" s="50">
        <v>234000</v>
      </c>
      <c r="E4" s="50">
        <v>224000</v>
      </c>
      <c r="F4" s="50">
        <v>188000</v>
      </c>
      <c r="G4" s="17">
        <f t="shared" si="0"/>
        <v>752000</v>
      </c>
      <c r="H4" s="17">
        <f t="shared" si="1"/>
        <v>49834.973250318333</v>
      </c>
      <c r="I4" s="17">
        <f t="shared" si="2"/>
        <v>702165.02674968168</v>
      </c>
    </row>
    <row r="5" spans="1:9" ht="15.75" customHeight="1" x14ac:dyDescent="0.2">
      <c r="A5" s="5">
        <f t="shared" si="3"/>
        <v>2024</v>
      </c>
      <c r="B5" s="49">
        <v>42459.464800000002</v>
      </c>
      <c r="C5" s="50">
        <v>105000</v>
      </c>
      <c r="D5" s="50">
        <v>228000</v>
      </c>
      <c r="E5" s="50">
        <v>226000</v>
      </c>
      <c r="F5" s="50">
        <v>191000</v>
      </c>
      <c r="G5" s="17">
        <f t="shared" si="0"/>
        <v>750000</v>
      </c>
      <c r="H5" s="17">
        <f t="shared" si="1"/>
        <v>48869.073392568789</v>
      </c>
      <c r="I5" s="17">
        <f t="shared" si="2"/>
        <v>701130.92660743126</v>
      </c>
    </row>
    <row r="6" spans="1:9" ht="15.75" customHeight="1" x14ac:dyDescent="0.2">
      <c r="A6" s="5">
        <f t="shared" si="3"/>
        <v>2025</v>
      </c>
      <c r="B6" s="49">
        <v>41589.449999999997</v>
      </c>
      <c r="C6" s="50">
        <v>104000</v>
      </c>
      <c r="D6" s="50">
        <v>221000</v>
      </c>
      <c r="E6" s="50">
        <v>225000</v>
      </c>
      <c r="F6" s="50">
        <v>193000</v>
      </c>
      <c r="G6" s="17">
        <f t="shared" si="0"/>
        <v>743000</v>
      </c>
      <c r="H6" s="17">
        <f t="shared" si="1"/>
        <v>47867.722638052888</v>
      </c>
      <c r="I6" s="17">
        <f t="shared" si="2"/>
        <v>695132.27736194711</v>
      </c>
    </row>
    <row r="7" spans="1:9" ht="15.75" customHeight="1" x14ac:dyDescent="0.2">
      <c r="A7" s="5">
        <f t="shared" si="3"/>
        <v>2026</v>
      </c>
      <c r="B7" s="49">
        <v>40740.523200000003</v>
      </c>
      <c r="C7" s="50">
        <v>101000</v>
      </c>
      <c r="D7" s="50">
        <v>214000</v>
      </c>
      <c r="E7" s="50">
        <v>226000</v>
      </c>
      <c r="F7" s="50">
        <v>197000</v>
      </c>
      <c r="G7" s="17">
        <f t="shared" si="0"/>
        <v>738000</v>
      </c>
      <c r="H7" s="17">
        <f t="shared" si="1"/>
        <v>46890.643292151239</v>
      </c>
      <c r="I7" s="17">
        <f t="shared" si="2"/>
        <v>691109.35670784872</v>
      </c>
    </row>
    <row r="8" spans="1:9" ht="15.75" customHeight="1" x14ac:dyDescent="0.2">
      <c r="A8" s="5">
        <f t="shared" si="3"/>
        <v>2027</v>
      </c>
      <c r="B8" s="49">
        <v>39863.246400000004</v>
      </c>
      <c r="C8" s="50">
        <v>98000</v>
      </c>
      <c r="D8" s="50">
        <v>208000</v>
      </c>
      <c r="E8" s="50">
        <v>227000</v>
      </c>
      <c r="F8" s="50">
        <v>198000</v>
      </c>
      <c r="G8" s="17">
        <f t="shared" si="0"/>
        <v>731000</v>
      </c>
      <c r="H8" s="17">
        <f t="shared" si="1"/>
        <v>45880.934278466302</v>
      </c>
      <c r="I8" s="17">
        <f t="shared" si="2"/>
        <v>685119.06572153373</v>
      </c>
    </row>
    <row r="9" spans="1:9" ht="15.75" customHeight="1" x14ac:dyDescent="0.2">
      <c r="A9" s="5">
        <f t="shared" si="3"/>
        <v>2028</v>
      </c>
      <c r="B9" s="49">
        <v>38985.969599999997</v>
      </c>
      <c r="C9" s="50">
        <v>95000</v>
      </c>
      <c r="D9" s="50">
        <v>202000</v>
      </c>
      <c r="E9" s="50">
        <v>226000</v>
      </c>
      <c r="F9" s="50">
        <v>201000</v>
      </c>
      <c r="G9" s="17">
        <f t="shared" si="0"/>
        <v>724000</v>
      </c>
      <c r="H9" s="17">
        <f t="shared" si="1"/>
        <v>44871.225264781373</v>
      </c>
      <c r="I9" s="17">
        <f t="shared" si="2"/>
        <v>679128.77473521861</v>
      </c>
    </row>
    <row r="10" spans="1:9" ht="15.75" customHeight="1" x14ac:dyDescent="0.2">
      <c r="A10" s="5">
        <f t="shared" si="3"/>
        <v>2029</v>
      </c>
      <c r="B10" s="49">
        <v>38095.713000000003</v>
      </c>
      <c r="C10" s="50">
        <v>93000</v>
      </c>
      <c r="D10" s="50">
        <v>196000</v>
      </c>
      <c r="E10" s="50">
        <v>225000</v>
      </c>
      <c r="F10" s="50">
        <v>203000</v>
      </c>
      <c r="G10" s="17">
        <f t="shared" si="0"/>
        <v>717000</v>
      </c>
      <c r="H10" s="17">
        <f t="shared" si="1"/>
        <v>43846.577042564066</v>
      </c>
      <c r="I10" s="17">
        <f t="shared" si="2"/>
        <v>673153.42295743595</v>
      </c>
    </row>
    <row r="11" spans="1:9" ht="15.75" customHeight="1" x14ac:dyDescent="0.2">
      <c r="A11" s="5">
        <f t="shared" si="3"/>
        <v>2030</v>
      </c>
      <c r="B11" s="49">
        <v>37193.373</v>
      </c>
      <c r="C11" s="50">
        <v>93000</v>
      </c>
      <c r="D11" s="50">
        <v>190000</v>
      </c>
      <c r="E11" s="50">
        <v>222000</v>
      </c>
      <c r="F11" s="50">
        <v>205000</v>
      </c>
      <c r="G11" s="17">
        <f t="shared" si="0"/>
        <v>710000</v>
      </c>
      <c r="H11" s="17">
        <f t="shared" si="1"/>
        <v>42808.021330833784</v>
      </c>
      <c r="I11" s="17">
        <f t="shared" si="2"/>
        <v>667191.97866916622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EzQNCksrcTyTE/iB8uP76eccER7o4YeEX/OGVFQpYhpzpzWWIOpnQZGU5qPz/eL82u48W9q+9CfK2UrfGhENg==" saltValue="jYc3p+jsH9HxrZFxPURWs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pkHi44sqw/KEKREjnDpMTR8unpoK9sFN6MRBaQmiw+TDMstt2MuOSTdq/CujBd+jPGUDyqaW5uf9NR4JvPndKg==" saltValue="sJjn/5DIHfAfND0FxPgiA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zy0HAI8a9f9Y11YYwg81/2K/owe8kAoger9LAyq7uRTYD+DwaFSzCCoiC3MZwhb1XsdBczCvO1m+fKmuPsPLQ==" saltValue="xF6hZv+OuWScvpJfaHIX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9b954C0ihLuB860kxcR0+17iQV9IlFunGrYz91onIy67FsgCo9gNU3XO6hUxfvz8IleJRZWB2WBMyCnZDTdogQ==" saltValue="oqBvNLHg+clNpJ22I4RE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JSzaqJjHp1axPANCVzbmonTh78QHJgEToWwmFiLALRpARfSekgX9rocDxofLTQ1dpQjigLzHiJpbQKwHRj9gw==" saltValue="cvr6s5h+9O1jE1IlMwI4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wjsHqe/yeXZ1zeMCxOiUqupbgH7bDNLSkmQ3ffXZ4J9+OTOk1D7DPbA2eHM/axOffydwDPilA9D9JkgI3enFgQ==" saltValue="5gq+JS3Nn/KDo4xe+Li5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YAIUPW0zXzke7rmKi7Osu/K4aWszsHI/BOLOqRxDp0oKluj0eiHdtb2A0Rvg3T+ja3Y2kL3ctJKHe+ModaQ6HA==" saltValue="q8HyHjX64iHxVn6FzGvT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GFcreqMtudR54f/Ac/dUZpDCR2DqQw8YyPr4JTxmTAHtt0N+hUci/jimhyHCw8qescuidQOilHt005MwDvuKAw==" saltValue="PZ3ATKbJZr78oFElfL1n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wwliSgRHPKQmKKYe6Y9Qui7T93VzONQv2nz4DdtvxMQmAP14ztusMoOdMvlpPMcTtlMu/v6s5E33pyvuGw8+w==" saltValue="C1S987n+Q8fcHzyTNLox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kfP7VsLCvB4aEY5VYMIs5MlcMYoDo4gc38xMFndbNNTnYkXJbxj7UAJIFeVpOXYl++7oogxpXTSnZuulClg1w==" saltValue="GW4V2KIc9zRT2flO8/pxX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0.1226077580692773</v>
      </c>
    </row>
    <row r="5" spans="1:8" ht="15.75" customHeight="1" x14ac:dyDescent="0.2">
      <c r="B5" s="19" t="s">
        <v>80</v>
      </c>
      <c r="C5" s="101">
        <v>2.5395329614007148E-2</v>
      </c>
    </row>
    <row r="6" spans="1:8" ht="15.75" customHeight="1" x14ac:dyDescent="0.2">
      <c r="B6" s="19" t="s">
        <v>81</v>
      </c>
      <c r="C6" s="101">
        <v>0.1502841983793031</v>
      </c>
    </row>
    <row r="7" spans="1:8" ht="15.75" customHeight="1" x14ac:dyDescent="0.2">
      <c r="B7" s="19" t="s">
        <v>82</v>
      </c>
      <c r="C7" s="101">
        <v>0.52967285218759075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0.1324440963648216</v>
      </c>
    </row>
    <row r="10" spans="1:8" ht="15.75" customHeight="1" x14ac:dyDescent="0.2">
      <c r="B10" s="19" t="s">
        <v>85</v>
      </c>
      <c r="C10" s="101">
        <v>3.9595765385000183E-2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4.4275455884463411E-2</v>
      </c>
      <c r="D14" s="55">
        <v>4.4275455884463411E-2</v>
      </c>
      <c r="E14" s="55">
        <v>4.4275455884463411E-2</v>
      </c>
      <c r="F14" s="55">
        <v>4.4275455884463411E-2</v>
      </c>
    </row>
    <row r="15" spans="1:8" ht="15.75" customHeight="1" x14ac:dyDescent="0.2">
      <c r="B15" s="19" t="s">
        <v>88</v>
      </c>
      <c r="C15" s="101">
        <v>8.4056259517005377E-2</v>
      </c>
      <c r="D15" s="101">
        <v>8.4056259517005377E-2</v>
      </c>
      <c r="E15" s="101">
        <v>8.4056259517005377E-2</v>
      </c>
      <c r="F15" s="101">
        <v>8.4056259517005377E-2</v>
      </c>
    </row>
    <row r="16" spans="1:8" ht="15.75" customHeight="1" x14ac:dyDescent="0.2">
      <c r="B16" s="19" t="s">
        <v>89</v>
      </c>
      <c r="C16" s="101">
        <v>8.9902894929537926E-3</v>
      </c>
      <c r="D16" s="101">
        <v>8.9902894929537926E-3</v>
      </c>
      <c r="E16" s="101">
        <v>8.9902894929537926E-3</v>
      </c>
      <c r="F16" s="101">
        <v>8.9902894929537926E-3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3.1473999141456453E-2</v>
      </c>
      <c r="D19" s="101">
        <v>3.1473999141456453E-2</v>
      </c>
      <c r="E19" s="101">
        <v>3.1473999141456453E-2</v>
      </c>
      <c r="F19" s="101">
        <v>3.1473999141456453E-2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3.0167311210068021E-2</v>
      </c>
      <c r="D21" s="101">
        <v>3.0167311210068021E-2</v>
      </c>
      <c r="E21" s="101">
        <v>3.0167311210068021E-2</v>
      </c>
      <c r="F21" s="101">
        <v>3.0167311210068021E-2</v>
      </c>
    </row>
    <row r="22" spans="1:8" ht="15.75" customHeight="1" x14ac:dyDescent="0.2">
      <c r="B22" s="19" t="s">
        <v>95</v>
      </c>
      <c r="C22" s="101">
        <v>0.80103668475405299</v>
      </c>
      <c r="D22" s="101">
        <v>0.80103668475405299</v>
      </c>
      <c r="E22" s="101">
        <v>0.80103668475405299</v>
      </c>
      <c r="F22" s="101">
        <v>0.80103668475405299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2.9141097000000001E-2</v>
      </c>
    </row>
    <row r="27" spans="1:8" ht="15.75" customHeight="1" x14ac:dyDescent="0.2">
      <c r="B27" s="19" t="s">
        <v>102</v>
      </c>
      <c r="C27" s="101">
        <v>1.0659604E-2</v>
      </c>
    </row>
    <row r="28" spans="1:8" ht="15.75" customHeight="1" x14ac:dyDescent="0.2">
      <c r="B28" s="19" t="s">
        <v>103</v>
      </c>
      <c r="C28" s="101">
        <v>5.3942014000000003E-2</v>
      </c>
    </row>
    <row r="29" spans="1:8" ht="15.75" customHeight="1" x14ac:dyDescent="0.2">
      <c r="B29" s="19" t="s">
        <v>104</v>
      </c>
      <c r="C29" s="101">
        <v>0.132460157</v>
      </c>
    </row>
    <row r="30" spans="1:8" ht="15.75" customHeight="1" x14ac:dyDescent="0.2">
      <c r="B30" s="19" t="s">
        <v>2</v>
      </c>
      <c r="C30" s="101">
        <v>4.2099428000000001E-2</v>
      </c>
    </row>
    <row r="31" spans="1:8" ht="15.75" customHeight="1" x14ac:dyDescent="0.2">
      <c r="B31" s="19" t="s">
        <v>105</v>
      </c>
      <c r="C31" s="101">
        <v>9.6696056000000002E-2</v>
      </c>
    </row>
    <row r="32" spans="1:8" ht="15.75" customHeight="1" x14ac:dyDescent="0.2">
      <c r="B32" s="19" t="s">
        <v>106</v>
      </c>
      <c r="C32" s="101">
        <v>6.3757143000000002E-2</v>
      </c>
    </row>
    <row r="33" spans="2:3" ht="15.75" customHeight="1" x14ac:dyDescent="0.2">
      <c r="B33" s="19" t="s">
        <v>107</v>
      </c>
      <c r="C33" s="101">
        <v>0.12090500699999999</v>
      </c>
    </row>
    <row r="34" spans="2:3" ht="15.75" customHeight="1" x14ac:dyDescent="0.2">
      <c r="B34" s="19" t="s">
        <v>108</v>
      </c>
      <c r="C34" s="101">
        <v>0.45033949200000001</v>
      </c>
    </row>
    <row r="35" spans="2:3" ht="15.75" customHeight="1" x14ac:dyDescent="0.2">
      <c r="B35" s="27" t="s">
        <v>41</v>
      </c>
      <c r="C35" s="48">
        <f>SUM(C26:C34)</f>
        <v>0.99999999799999995</v>
      </c>
    </row>
  </sheetData>
  <sheetProtection algorithmName="SHA-512" hashValue="hEUhDPdD2nCFfs5InSNqcG9Hix3AAyh3HNzrYgMV6/SbCa4vstvsP3cEln1xyIqpka0j8NoMF0mIwj5nyxUugQ==" saltValue="kYblIIM6NNCPKjUCmnsGt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0.45710734074999998</v>
      </c>
      <c r="D14" s="54">
        <v>0.43038927098300001</v>
      </c>
      <c r="E14" s="54">
        <v>0.43038927098300001</v>
      </c>
      <c r="F14" s="54">
        <v>0.31946844869300001</v>
      </c>
      <c r="G14" s="54">
        <v>0.31946844869300001</v>
      </c>
      <c r="H14" s="45">
        <v>0.27</v>
      </c>
      <c r="I14" s="55">
        <v>0.27</v>
      </c>
      <c r="J14" s="55">
        <v>0.27</v>
      </c>
      <c r="K14" s="55">
        <v>0.27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0.25399260810241903</v>
      </c>
      <c r="D15" s="52">
        <f t="shared" si="0"/>
        <v>0.23914665920024594</v>
      </c>
      <c r="E15" s="52">
        <f t="shared" si="0"/>
        <v>0.23914665920024594</v>
      </c>
      <c r="F15" s="52">
        <f t="shared" si="0"/>
        <v>0.17751328245316286</v>
      </c>
      <c r="G15" s="52">
        <f t="shared" si="0"/>
        <v>0.17751328245316286</v>
      </c>
      <c r="H15" s="52">
        <f t="shared" si="0"/>
        <v>0.15002604000000003</v>
      </c>
      <c r="I15" s="52">
        <f t="shared" si="0"/>
        <v>0.15002604000000003</v>
      </c>
      <c r="J15" s="52">
        <f t="shared" si="0"/>
        <v>0.15002604000000003</v>
      </c>
      <c r="K15" s="52">
        <f t="shared" si="0"/>
        <v>0.15002604000000003</v>
      </c>
      <c r="L15" s="52">
        <f t="shared" si="0"/>
        <v>0.12446604800000001</v>
      </c>
      <c r="M15" s="52">
        <f t="shared" si="0"/>
        <v>0.12446604800000001</v>
      </c>
      <c r="N15" s="52">
        <f t="shared" si="0"/>
        <v>0.12446604800000001</v>
      </c>
      <c r="O15" s="52">
        <f t="shared" si="0"/>
        <v>0.12446604800000001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7xSIwu+hhybWePKazFW3XbOQbA/5I5DIyU6RgfjKnhkQCc0Ok+pIF8SQAVG9w4t0G7yAyj2fAe2z+xyZRl8E4w==" saltValue="cS/XXz6TD/nBSJiJtKU3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0.45848971605300898</v>
      </c>
      <c r="D2" s="53">
        <v>0.17920549999999999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0.181101709604263</v>
      </c>
      <c r="D3" s="53">
        <v>0.18662980000000001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0.27453681826591497</v>
      </c>
      <c r="D4" s="53">
        <v>0.54415389999999997</v>
      </c>
      <c r="E4" s="53">
        <v>0.69400054216384899</v>
      </c>
      <c r="F4" s="53">
        <v>0.37669947743415799</v>
      </c>
      <c r="G4" s="53">
        <v>0</v>
      </c>
    </row>
    <row r="5" spans="1:7" x14ac:dyDescent="0.2">
      <c r="B5" s="3" t="s">
        <v>132</v>
      </c>
      <c r="C5" s="52">
        <v>8.5871763527393299E-2</v>
      </c>
      <c r="D5" s="52">
        <v>9.0010762214660589E-2</v>
      </c>
      <c r="E5" s="52">
        <f>1-SUM(E2:E4)</f>
        <v>0.30599945783615101</v>
      </c>
      <c r="F5" s="52">
        <f>1-SUM(F2:F4)</f>
        <v>0.62330052256584201</v>
      </c>
      <c r="G5" s="52">
        <f>1-SUM(G2:G4)</f>
        <v>1</v>
      </c>
    </row>
  </sheetData>
  <sheetProtection algorithmName="SHA-512" hashValue="JmyV95k0LeE+lSDYtNeAP/wRXNaa+V6LXIH+L1VOJDJCT4lLUgBrwQ25ROWaacSj9gaUQGJXzmgOQyKtPiJQ9Q==" saltValue="kR1nHf3k+5wTX6pFAo4yh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LzsgdzF5P6EOPrePS4vO6QLcBnyzsP8MlXGJpRZK2BJQMQ1O3S6FcWY/K+MnzKxlZ1O6eyI0gGECKgs2EN2fw==" saltValue="cK5xVBtl0RRI0vEH9JHKe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z8mZtphnjOkvH4EGeGk7buBNQKQFk24pE9qs+uh4P8xD8TzqtysmRQSRgrSgGecmOrrcZyZv2ANNCxnR8graTw==" saltValue="wKemBeT8EI3yWWb84aIgd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sP5o6ndnKQ0rfy6nwDLIKgUH2xJ6LR2++hhCzZLwWiW41Qu36DBc6BOVX3+1YhiPxvtycU8+6yu34XMFTiFCBw==" saltValue="fZ7jTyvhoTr9SxkBKP4N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vTZ6Wnp3bqaNMayBN+sDT3j20j5Z75nZvvtjjLqeZE4mxNGAk0uzi2e7PgLiJwE2WbxNauxmJ5KevQFZUXq9eA==" saltValue="kjgAc/yM1rH7wWFWFmDp4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2023-01-25T12:27:58Z</dcterms:modified>
</cp:coreProperties>
</file>