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635DBBBC-3AF2-44F7-B1F0-F995E5D8208A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A40" i="2"/>
  <c r="I39" i="2"/>
  <c r="H39" i="2"/>
  <c r="G39" i="2"/>
  <c r="H38" i="2"/>
  <c r="G38" i="2"/>
  <c r="A37" i="2"/>
  <c r="A32" i="2"/>
  <c r="A24" i="2"/>
  <c r="A22" i="2"/>
  <c r="A21" i="2"/>
  <c r="A16" i="2"/>
  <c r="A14" i="2"/>
  <c r="A13" i="2"/>
  <c r="H11" i="2"/>
  <c r="I11" i="2" s="1"/>
  <c r="G11" i="2"/>
  <c r="H10" i="2"/>
  <c r="G10" i="2"/>
  <c r="H9" i="2"/>
  <c r="G9" i="2"/>
  <c r="I9" i="2" s="1"/>
  <c r="H8" i="2"/>
  <c r="G8" i="2"/>
  <c r="I8" i="2" s="1"/>
  <c r="H7" i="2"/>
  <c r="G7" i="2"/>
  <c r="H6" i="2"/>
  <c r="G6" i="2"/>
  <c r="I6" i="2" s="1"/>
  <c r="H5" i="2"/>
  <c r="G5" i="2"/>
  <c r="I5" i="2" s="1"/>
  <c r="H4" i="2"/>
  <c r="G4" i="2"/>
  <c r="I4" i="2" s="1"/>
  <c r="H3" i="2"/>
  <c r="G3" i="2"/>
  <c r="A3" i="2"/>
  <c r="H2" i="2"/>
  <c r="G2" i="2"/>
  <c r="A2" i="2"/>
  <c r="A31" i="2" s="1"/>
  <c r="C33" i="1"/>
  <c r="C20" i="1"/>
  <c r="I7" i="2" l="1"/>
  <c r="A29" i="2"/>
  <c r="A30" i="2"/>
  <c r="A38" i="2"/>
  <c r="I2" i="2"/>
  <c r="I38" i="2"/>
  <c r="I10" i="2"/>
  <c r="I3" i="2"/>
  <c r="A17" i="2"/>
  <c r="A25" i="2"/>
  <c r="A33" i="2"/>
  <c r="A18" i="2"/>
  <c r="A26" i="2"/>
  <c r="A34" i="2"/>
  <c r="A39" i="2"/>
  <c r="A19" i="2"/>
  <c r="A27" i="2"/>
  <c r="A35" i="2"/>
  <c r="A4" i="2"/>
  <c r="A5" i="2" s="1"/>
  <c r="A6" i="2"/>
  <c r="A7" i="2" s="1"/>
  <c r="A8" i="2" s="1"/>
  <c r="A9" i="2" s="1"/>
  <c r="A10" i="2" s="1"/>
  <c r="A11" i="2" s="1"/>
  <c r="A12" i="2"/>
  <c r="A20" i="2"/>
  <c r="A28" i="2"/>
  <c r="A36" i="2"/>
  <c r="D58" i="20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<sst xmlns="http://schemas.openxmlformats.org/spreadsheetml/2006/main" count="2092" uniqueCount="337">
  <si>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</si>
  <si>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</si>
  <si>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</si>
  <si>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</si>
  <si>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</si>
  <si>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</si>
  <si>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</si>
  <si>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</si>
  <si>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</si>
  <si>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</si>
  <si>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</si>
  <si>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</si>
  <si>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</si>
  <si>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</si>
  <si>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</si>
  <si>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</si>
  <si>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</si>
  <si>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</si>
  <si>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</si>
  <si>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</si>
  <si>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</si>
  <si>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</si>
  <si>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</si>
  <si>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</si>
  <si>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</si>
  <si>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</si>
  <si>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</si>
  <si>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</si>
  <si>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</si>
  <si>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</si>
  <si>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</si>
  <si>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</si>
  <si>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</si>
  <si>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</si>
  <si>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</si>
  <si>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</si>
  <si>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</si>
  <si>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</si>
  <si>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</si>
  <si>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</si>
  <si>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</si>
  <si>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</si>
  <si>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</si>
  <si>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</si>
  <si>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</si>
  <si>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</si>
  <si>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</si>
  <si>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</si>
  <si>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</si>
  <si>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</si>
  <si>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</si>
  <si>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</si>
  <si>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</si>
  <si>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</si>
  <si>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</si>
  <si>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</si>
  <si>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</si>
  <si>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</si>
  <si>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</si>
  <si>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</si>
  <si>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</si>
  <si>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</si>
  <si>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</si>
  <si>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</si>
  <si>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</si>
  <si>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</si>
  <si>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</si>
  <si>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</si>
  <si>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</si>
  <si>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</si>
  <si>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</si>
  <si>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</si>
  <si>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</si>
  <si>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</si>
  <si>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</si>
  <si>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</si>
  <si>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</si>
  <si>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</si>
  <si>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</si>
  <si>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</si>
  <si>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</si>
  <si>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</si>
  <si>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</si>
  <si>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</si>
  <si>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</si>
  <si>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</si>
  <si>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</si>
  <si>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</si>
  <si>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</si>
  <si>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</si>
  <si>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</si>
  <si>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</si>
  <si>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</si>
  <si>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</si>
  <si>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</si>
  <si>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</si>
  <si>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Enfant 1-5 mois</t>
  </si>
  <si>
    <t>Enfant 6-11 mois</t>
  </si>
  <si>
    <t>Enfant 12-23 mois</t>
  </si>
  <si>
    <t>Enfant 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</si>
  <si>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</si>
  <si>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</si>
  <si>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</si>
  <si>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</si>
  <si>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</si>
  <si>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</si>
  <si>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</si>
  <si>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</si>
  <si>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</si>
  <si>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Enfant 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</si>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</sst>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102382.8271484375</v>
      </c>
    </row>
    <row r="8" spans="1:3" ht="15" customHeight="1" x14ac:dyDescent="0.2">
      <c r="B8" s="5" t="s">
        <v>19</v>
      </c>
      <c r="C8" s="44">
        <v>0.251</v>
      </c>
    </row>
    <row r="9" spans="1:3" ht="15" customHeight="1" x14ac:dyDescent="0.2">
      <c r="B9" s="5" t="s">
        <v>20</v>
      </c>
      <c r="C9" s="45">
        <v>0.01</v>
      </c>
    </row>
    <row r="10" spans="1:3" ht="15" customHeight="1" x14ac:dyDescent="0.2">
      <c r="B10" s="5" t="s">
        <v>21</v>
      </c>
      <c r="C10" s="45">
        <v>0.81408699039999999</v>
      </c>
    </row>
    <row r="11" spans="1:3" ht="15" customHeight="1" x14ac:dyDescent="0.2">
      <c r="B11" s="5" t="s">
        <v>22</v>
      </c>
      <c r="C11" s="45">
        <v>0.68900000000000006</v>
      </c>
    </row>
    <row r="12" spans="1:3" ht="15" customHeight="1" x14ac:dyDescent="0.2">
      <c r="B12" s="5" t="s">
        <v>23</v>
      </c>
      <c r="C12" s="45">
        <v>0.79</v>
      </c>
    </row>
    <row r="13" spans="1:3" ht="15" customHeight="1" x14ac:dyDescent="0.2">
      <c r="B13" s="5" t="s">
        <v>24</v>
      </c>
      <c r="C13" s="45">
        <v>0.62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7.0400000000000004E-2</v>
      </c>
    </row>
    <row r="24" spans="1:3" ht="15" customHeight="1" x14ac:dyDescent="0.2">
      <c r="B24" s="15" t="s">
        <v>33</v>
      </c>
      <c r="C24" s="45">
        <v>0.48080000000000001</v>
      </c>
    </row>
    <row r="25" spans="1:3" ht="15" customHeight="1" x14ac:dyDescent="0.2">
      <c r="B25" s="15" t="s">
        <v>34</v>
      </c>
      <c r="C25" s="45">
        <v>0.35560000000000003</v>
      </c>
    </row>
    <row r="26" spans="1:3" ht="15" customHeight="1" x14ac:dyDescent="0.2">
      <c r="B26" s="15" t="s">
        <v>35</v>
      </c>
      <c r="C26" s="45">
        <v>9.3200000000000005E-2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0.22272866450000001</v>
      </c>
    </row>
    <row r="30" spans="1:3" ht="14.25" customHeight="1" x14ac:dyDescent="0.2">
      <c r="B30" s="25" t="s">
        <v>38</v>
      </c>
      <c r="C30" s="99">
        <v>0.11672141079999999</v>
      </c>
    </row>
    <row r="31" spans="1:3" ht="14.25" customHeight="1" x14ac:dyDescent="0.2">
      <c r="B31" s="25" t="s">
        <v>39</v>
      </c>
      <c r="C31" s="99">
        <v>0.1612750433</v>
      </c>
    </row>
    <row r="32" spans="1:3" ht="14.25" customHeight="1" x14ac:dyDescent="0.2">
      <c r="B32" s="25" t="s">
        <v>40</v>
      </c>
      <c r="C32" s="99">
        <v>0.49927488139999998</v>
      </c>
    </row>
    <row r="33" spans="1:5" ht="13.15" customHeight="1" x14ac:dyDescent="0.2">
      <c r="B33" s="27" t="s">
        <v>41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8.2313988469173704</v>
      </c>
    </row>
    <row r="38" spans="1:5" ht="15" customHeight="1" x14ac:dyDescent="0.2">
      <c r="B38" s="11" t="s">
        <v>45</v>
      </c>
      <c r="C38" s="43">
        <v>16.821474809943801</v>
      </c>
      <c r="D38" s="12"/>
      <c r="E38" s="13"/>
    </row>
    <row r="39" spans="1:5" ht="15" customHeight="1" x14ac:dyDescent="0.2">
      <c r="B39" s="11" t="s">
        <v>46</v>
      </c>
      <c r="C39" s="43">
        <v>19.668042471982101</v>
      </c>
      <c r="D39" s="12"/>
      <c r="E39" s="12"/>
    </row>
    <row r="40" spans="1:5" ht="15" customHeight="1" x14ac:dyDescent="0.2">
      <c r="B40" s="11" t="s">
        <v>47</v>
      </c>
      <c r="C40" s="100">
        <v>1.04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10.06249378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2.7222099999999999E-2</v>
      </c>
      <c r="D45" s="12"/>
    </row>
    <row r="46" spans="1:5" ht="15.75" customHeight="1" x14ac:dyDescent="0.2">
      <c r="B46" s="11" t="s">
        <v>52</v>
      </c>
      <c r="C46" s="45">
        <v>9.6770999999999996E-2</v>
      </c>
      <c r="D46" s="12"/>
    </row>
    <row r="47" spans="1:5" ht="15.75" customHeight="1" x14ac:dyDescent="0.2">
      <c r="B47" s="11" t="s">
        <v>53</v>
      </c>
      <c r="C47" s="45">
        <v>0.21283630000000001</v>
      </c>
      <c r="D47" s="12"/>
      <c r="E47" s="13"/>
    </row>
    <row r="48" spans="1:5" ht="15" customHeight="1" x14ac:dyDescent="0.2">
      <c r="B48" s="11" t="s">
        <v>54</v>
      </c>
      <c r="C48" s="46">
        <v>0.66317059999999994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2.2000000000000002</v>
      </c>
      <c r="D51" s="12"/>
    </row>
    <row r="52" spans="1:4" ht="15" customHeight="1" x14ac:dyDescent="0.2">
      <c r="B52" s="11" t="s">
        <v>57</v>
      </c>
      <c r="C52" s="100">
        <v>2.2000000000000002</v>
      </c>
    </row>
    <row r="53" spans="1:4" ht="15.75" customHeight="1" x14ac:dyDescent="0.2">
      <c r="B53" s="11" t="s">
        <v>58</v>
      </c>
      <c r="C53" s="100">
        <v>2.2000000000000002</v>
      </c>
    </row>
    <row r="54" spans="1:4" ht="15.75" customHeight="1" x14ac:dyDescent="0.2">
      <c r="B54" s="11" t="s">
        <v>59</v>
      </c>
      <c r="C54" s="100">
        <v>2.2000000000000002</v>
      </c>
    </row>
    <row r="55" spans="1:4" ht="15.75" customHeight="1" x14ac:dyDescent="0.2">
      <c r="B55" s="11" t="s">
        <v>60</v>
      </c>
      <c r="C55" s="100">
        <v>2.2000000000000002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2.1363636363636359E-2</v>
      </c>
    </row>
    <row r="59" spans="1:4" ht="15.75" customHeight="1" x14ac:dyDescent="0.2">
      <c r="B59" s="11" t="s">
        <v>63</v>
      </c>
      <c r="C59" s="45">
        <v>0.54101599999999994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JzBvFGW4yYvWR8C+pAEkGU+PAEFtmr4RgDxtrrlO0g1nyE2hN2JhkQBwzj7319Ag3o9fUm18c2lyi5TDHSljRQ==" saltValue="maRCnF0zwYwyzffqy6zQ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17531.245200000001</v>
      </c>
      <c r="C2" s="49">
        <v>35000</v>
      </c>
      <c r="D2" s="49">
        <v>55000</v>
      </c>
      <c r="E2" s="49">
        <v>905000</v>
      </c>
      <c r="F2" s="49">
        <v>588000</v>
      </c>
      <c r="G2" s="17">
        <f t="shared" ref="G2:G11" si="0">C2+D2+E2+F2</f>
        <v>1583000</v>
      </c>
      <c r="H2" s="17">
        <f t="shared" ref="H2:H11" si="1">(B2 + stillbirth*B2/(1000-stillbirth))/(1-abortion)</f>
        <v>20124.370902487237</v>
      </c>
      <c r="I2" s="17">
        <f t="shared" ref="I2:I11" si="2">G2-H2</f>
        <v>1562875.6290975127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17678.707200000001</v>
      </c>
      <c r="C3" s="50">
        <v>35000</v>
      </c>
      <c r="D3" s="50">
        <v>57000</v>
      </c>
      <c r="E3" s="50">
        <v>939000</v>
      </c>
      <c r="F3" s="50">
        <v>605000</v>
      </c>
      <c r="G3" s="17">
        <f t="shared" si="0"/>
        <v>1636000</v>
      </c>
      <c r="H3" s="17">
        <f t="shared" si="1"/>
        <v>20293.644673298601</v>
      </c>
      <c r="I3" s="17">
        <f t="shared" si="2"/>
        <v>1615706.3553267014</v>
      </c>
    </row>
    <row r="4" spans="1:9" ht="15.75" customHeight="1" x14ac:dyDescent="0.2">
      <c r="A4" s="5">
        <f t="shared" si="3"/>
        <v>2023</v>
      </c>
      <c r="B4" s="49">
        <v>17792.481599999999</v>
      </c>
      <c r="C4" s="50">
        <v>36000</v>
      </c>
      <c r="D4" s="50">
        <v>57000</v>
      </c>
      <c r="E4" s="50">
        <v>975000</v>
      </c>
      <c r="F4" s="50">
        <v>624000</v>
      </c>
      <c r="G4" s="17">
        <f t="shared" si="0"/>
        <v>1692000</v>
      </c>
      <c r="H4" s="17">
        <f t="shared" si="1"/>
        <v>20424.247958957276</v>
      </c>
      <c r="I4" s="17">
        <f t="shared" si="2"/>
        <v>1671575.7520410428</v>
      </c>
    </row>
    <row r="5" spans="1:9" ht="15.75" customHeight="1" x14ac:dyDescent="0.2">
      <c r="A5" s="5">
        <f t="shared" si="3"/>
        <v>2024</v>
      </c>
      <c r="B5" s="49">
        <v>17899.171200000001</v>
      </c>
      <c r="C5" s="50">
        <v>37000</v>
      </c>
      <c r="D5" s="50">
        <v>59000</v>
      </c>
      <c r="E5" s="50">
        <v>1012000</v>
      </c>
      <c r="F5" s="50">
        <v>645000</v>
      </c>
      <c r="G5" s="17">
        <f t="shared" si="0"/>
        <v>1753000</v>
      </c>
      <c r="H5" s="17">
        <f t="shared" si="1"/>
        <v>20546.718499831237</v>
      </c>
      <c r="I5" s="17">
        <f t="shared" si="2"/>
        <v>1732453.2815001688</v>
      </c>
    </row>
    <row r="6" spans="1:9" ht="15.75" customHeight="1" x14ac:dyDescent="0.2">
      <c r="A6" s="5">
        <f t="shared" si="3"/>
        <v>2025</v>
      </c>
      <c r="B6" s="49">
        <v>18024.198</v>
      </c>
      <c r="C6" s="50">
        <v>37000</v>
      </c>
      <c r="D6" s="50">
        <v>61000</v>
      </c>
      <c r="E6" s="50">
        <v>1052000</v>
      </c>
      <c r="F6" s="50">
        <v>667000</v>
      </c>
      <c r="G6" s="17">
        <f t="shared" si="0"/>
        <v>1817000</v>
      </c>
      <c r="H6" s="17">
        <f t="shared" si="1"/>
        <v>20690.238578824319</v>
      </c>
      <c r="I6" s="17">
        <f t="shared" si="2"/>
        <v>1796309.7614211757</v>
      </c>
    </row>
    <row r="7" spans="1:9" ht="15.75" customHeight="1" x14ac:dyDescent="0.2">
      <c r="A7" s="5">
        <f t="shared" si="3"/>
        <v>2026</v>
      </c>
      <c r="B7" s="49">
        <v>18169.488399999998</v>
      </c>
      <c r="C7" s="50">
        <v>38000</v>
      </c>
      <c r="D7" s="50">
        <v>63000</v>
      </c>
      <c r="E7" s="50">
        <v>1093000</v>
      </c>
      <c r="F7" s="50">
        <v>693000</v>
      </c>
      <c r="G7" s="17">
        <f t="shared" si="0"/>
        <v>1887000</v>
      </c>
      <c r="H7" s="17">
        <f t="shared" si="1"/>
        <v>20857.019538466062</v>
      </c>
      <c r="I7" s="17">
        <f t="shared" si="2"/>
        <v>1866142.9804615339</v>
      </c>
    </row>
    <row r="8" spans="1:9" ht="15.75" customHeight="1" x14ac:dyDescent="0.2">
      <c r="A8" s="5">
        <f t="shared" si="3"/>
        <v>2027</v>
      </c>
      <c r="B8" s="49">
        <v>18334.439200000001</v>
      </c>
      <c r="C8" s="50">
        <v>38000</v>
      </c>
      <c r="D8" s="50">
        <v>64000</v>
      </c>
      <c r="E8" s="50">
        <v>1136000</v>
      </c>
      <c r="F8" s="50">
        <v>719000</v>
      </c>
      <c r="G8" s="17">
        <f t="shared" si="0"/>
        <v>1957000</v>
      </c>
      <c r="H8" s="17">
        <f t="shared" si="1"/>
        <v>21046.368956718565</v>
      </c>
      <c r="I8" s="17">
        <f t="shared" si="2"/>
        <v>1935953.6310432814</v>
      </c>
    </row>
    <row r="9" spans="1:9" ht="15.75" customHeight="1" x14ac:dyDescent="0.2">
      <c r="A9" s="5">
        <f t="shared" si="3"/>
        <v>2028</v>
      </c>
      <c r="B9" s="49">
        <v>18493.628400000001</v>
      </c>
      <c r="C9" s="50">
        <v>38000</v>
      </c>
      <c r="D9" s="50">
        <v>65000</v>
      </c>
      <c r="E9" s="50">
        <v>1180000</v>
      </c>
      <c r="F9" s="50">
        <v>748000</v>
      </c>
      <c r="G9" s="17">
        <f t="shared" si="0"/>
        <v>2031000</v>
      </c>
      <c r="H9" s="17">
        <f t="shared" si="1"/>
        <v>21229.104550677985</v>
      </c>
      <c r="I9" s="17">
        <f t="shared" si="2"/>
        <v>2009770.8954493219</v>
      </c>
    </row>
    <row r="10" spans="1:9" ht="15.75" customHeight="1" x14ac:dyDescent="0.2">
      <c r="A10" s="5">
        <f t="shared" si="3"/>
        <v>2029</v>
      </c>
      <c r="B10" s="49">
        <v>18647.056</v>
      </c>
      <c r="C10" s="50">
        <v>39000</v>
      </c>
      <c r="D10" s="50">
        <v>67000</v>
      </c>
      <c r="E10" s="50">
        <v>1225000</v>
      </c>
      <c r="F10" s="50">
        <v>778000</v>
      </c>
      <c r="G10" s="17">
        <f t="shared" si="0"/>
        <v>2109000</v>
      </c>
      <c r="H10" s="17">
        <f t="shared" si="1"/>
        <v>21405.226320344322</v>
      </c>
      <c r="I10" s="17">
        <f t="shared" si="2"/>
        <v>2087594.7736796557</v>
      </c>
    </row>
    <row r="11" spans="1:9" ht="15.75" customHeight="1" x14ac:dyDescent="0.2">
      <c r="A11" s="5">
        <f t="shared" si="3"/>
        <v>2030</v>
      </c>
      <c r="B11" s="49">
        <v>18794.722000000002</v>
      </c>
      <c r="C11" s="50">
        <v>39000</v>
      </c>
      <c r="D11" s="50">
        <v>68000</v>
      </c>
      <c r="E11" s="50">
        <v>1271000</v>
      </c>
      <c r="F11" s="50">
        <v>810000</v>
      </c>
      <c r="G11" s="17">
        <f t="shared" si="0"/>
        <v>2188000</v>
      </c>
      <c r="H11" s="17">
        <f t="shared" si="1"/>
        <v>21574.734265717572</v>
      </c>
      <c r="I11" s="17">
        <f t="shared" si="2"/>
        <v>2166425.2657342823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p4WyMINf+LY5XIA/onxvSqCALDdwo2f7RrSaeOVmRSoJirzMRjHbf5MCsGhKXbeqMMMs4580ZSIit4A8Y9ACeA==" saltValue="AHImjAH7411sWXeOkaBn8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3.7070744212857679E-3</v>
      </c>
    </row>
    <row r="4" spans="1:8" ht="15.75" customHeight="1" x14ac:dyDescent="0.2">
      <c r="B4" s="19" t="s">
        <v>79</v>
      </c>
      <c r="C4" s="101">
        <v>0.1394976607664126</v>
      </c>
    </row>
    <row r="5" spans="1:8" ht="15.75" customHeight="1" x14ac:dyDescent="0.2">
      <c r="B5" s="19" t="s">
        <v>80</v>
      </c>
      <c r="C5" s="101">
        <v>5.7415039253705571E-2</v>
      </c>
    </row>
    <row r="6" spans="1:8" ht="15.75" customHeight="1" x14ac:dyDescent="0.2">
      <c r="B6" s="19" t="s">
        <v>81</v>
      </c>
      <c r="C6" s="101">
        <v>0.23052996022088171</v>
      </c>
    </row>
    <row r="7" spans="1:8" ht="15.75" customHeight="1" x14ac:dyDescent="0.2">
      <c r="B7" s="19" t="s">
        <v>82</v>
      </c>
      <c r="C7" s="101">
        <v>0.3115882245074395</v>
      </c>
    </row>
    <row r="8" spans="1:8" ht="15.75" customHeight="1" x14ac:dyDescent="0.2">
      <c r="B8" s="19" t="s">
        <v>83</v>
      </c>
      <c r="C8" s="101">
        <v>2.9533757551172672E-3</v>
      </c>
    </row>
    <row r="9" spans="1:8" ht="15.75" customHeight="1" x14ac:dyDescent="0.2">
      <c r="B9" s="19" t="s">
        <v>84</v>
      </c>
      <c r="C9" s="101">
        <v>0.18015935363806429</v>
      </c>
    </row>
    <row r="10" spans="1:8" ht="15.75" customHeight="1" x14ac:dyDescent="0.2">
      <c r="B10" s="19" t="s">
        <v>85</v>
      </c>
      <c r="C10" s="101">
        <v>7.4149311437093163E-2</v>
      </c>
    </row>
    <row r="11" spans="1:8" ht="15.75" customHeight="1" x14ac:dyDescent="0.2">
      <c r="B11" s="27" t="s">
        <v>41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8" t="s">
        <v>96</v>
      </c>
      <c r="D13" s="18" t="s">
        <v>97</v>
      </c>
      <c r="E13" s="18" t="s">
        <v>98</v>
      </c>
      <c r="F13" s="18" t="s">
        <v>99</v>
      </c>
      <c r="G13" s="19"/>
    </row>
    <row r="14" spans="1:8" ht="15.75" customHeight="1" x14ac:dyDescent="0.2">
      <c r="B14" s="19" t="s">
        <v>87</v>
      </c>
      <c r="C14" s="55">
        <v>0.123119208994277</v>
      </c>
      <c r="D14" s="55">
        <v>0.123119208994277</v>
      </c>
      <c r="E14" s="55">
        <v>0.123119208994277</v>
      </c>
      <c r="F14" s="55">
        <v>0.123119208994277</v>
      </c>
    </row>
    <row r="15" spans="1:8" ht="15.75" customHeight="1" x14ac:dyDescent="0.2">
      <c r="B15" s="19" t="s">
        <v>88</v>
      </c>
      <c r="C15" s="101">
        <v>0.19589750038172221</v>
      </c>
      <c r="D15" s="101">
        <v>0.19589750038172221</v>
      </c>
      <c r="E15" s="101">
        <v>0.19589750038172221</v>
      </c>
      <c r="F15" s="101">
        <v>0.19589750038172221</v>
      </c>
    </row>
    <row r="16" spans="1:8" ht="15.75" customHeight="1" x14ac:dyDescent="0.2">
      <c r="B16" s="19" t="s">
        <v>89</v>
      </c>
      <c r="C16" s="101">
        <v>2.076683909880999E-2</v>
      </c>
      <c r="D16" s="101">
        <v>2.076683909880999E-2</v>
      </c>
      <c r="E16" s="101">
        <v>2.076683909880999E-2</v>
      </c>
      <c r="F16" s="101">
        <v>2.076683909880999E-2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91</v>
      </c>
      <c r="C18" s="101">
        <v>0.1057692302563011</v>
      </c>
      <c r="D18" s="101">
        <v>0.1057692302563011</v>
      </c>
      <c r="E18" s="101">
        <v>0.1057692302563011</v>
      </c>
      <c r="F18" s="101">
        <v>0.1057692302563011</v>
      </c>
    </row>
    <row r="19" spans="1:8" ht="15.75" customHeight="1" x14ac:dyDescent="0.2">
      <c r="B19" s="19" t="s">
        <v>92</v>
      </c>
      <c r="C19" s="101">
        <v>5.9979071498551292E-2</v>
      </c>
      <c r="D19" s="101">
        <v>5.9979071498551292E-2</v>
      </c>
      <c r="E19" s="101">
        <v>5.9979071498551292E-2</v>
      </c>
      <c r="F19" s="101">
        <v>5.9979071498551292E-2</v>
      </c>
    </row>
    <row r="20" spans="1:8" ht="15.75" customHeight="1" x14ac:dyDescent="0.2">
      <c r="B20" s="19" t="s">
        <v>93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">
      <c r="B21" s="19" t="s">
        <v>94</v>
      </c>
      <c r="C21" s="101">
        <v>0.14774738296138121</v>
      </c>
      <c r="D21" s="101">
        <v>0.14774738296138121</v>
      </c>
      <c r="E21" s="101">
        <v>0.14774738296138121</v>
      </c>
      <c r="F21" s="101">
        <v>0.14774738296138121</v>
      </c>
    </row>
    <row r="22" spans="1:8" ht="15.75" customHeight="1" x14ac:dyDescent="0.2">
      <c r="B22" s="19" t="s">
        <v>95</v>
      </c>
      <c r="C22" s="101">
        <v>0.3467207668089573</v>
      </c>
      <c r="D22" s="101">
        <v>0.3467207668089573</v>
      </c>
      <c r="E22" s="101">
        <v>0.3467207668089573</v>
      </c>
      <c r="F22" s="101">
        <v>0.3467207668089573</v>
      </c>
    </row>
    <row r="23" spans="1:8" ht="15.75" customHeight="1" x14ac:dyDescent="0.2">
      <c r="B23" s="27" t="s">
        <v>41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4.7769731000000003E-2</v>
      </c>
    </row>
    <row r="27" spans="1:8" ht="15.75" customHeight="1" x14ac:dyDescent="0.2">
      <c r="B27" s="19" t="s">
        <v>102</v>
      </c>
      <c r="C27" s="101">
        <v>1.8843999E-2</v>
      </c>
    </row>
    <row r="28" spans="1:8" ht="15.75" customHeight="1" x14ac:dyDescent="0.2">
      <c r="B28" s="19" t="s">
        <v>103</v>
      </c>
      <c r="C28" s="101">
        <v>0.22958879300000001</v>
      </c>
    </row>
    <row r="29" spans="1:8" ht="15.75" customHeight="1" x14ac:dyDescent="0.2">
      <c r="B29" s="19" t="s">
        <v>104</v>
      </c>
      <c r="C29" s="101">
        <v>0.13888713499999999</v>
      </c>
    </row>
    <row r="30" spans="1:8" ht="15.75" customHeight="1" x14ac:dyDescent="0.2">
      <c r="B30" s="19" t="s">
        <v>2</v>
      </c>
      <c r="C30" s="101">
        <v>5.0046261000000002E-2</v>
      </c>
    </row>
    <row r="31" spans="1:8" ht="15.75" customHeight="1" x14ac:dyDescent="0.2">
      <c r="B31" s="19" t="s">
        <v>105</v>
      </c>
      <c r="C31" s="101">
        <v>7.1139825000000018E-2</v>
      </c>
    </row>
    <row r="32" spans="1:8" ht="15.75" customHeight="1" x14ac:dyDescent="0.2">
      <c r="B32" s="19" t="s">
        <v>106</v>
      </c>
      <c r="C32" s="101">
        <v>0.14767061300000001</v>
      </c>
    </row>
    <row r="33" spans="2:3" ht="15.75" customHeight="1" x14ac:dyDescent="0.2">
      <c r="B33" s="19" t="s">
        <v>107</v>
      </c>
      <c r="C33" s="101">
        <v>0.123389649</v>
      </c>
    </row>
    <row r="34" spans="2:3" ht="15.75" customHeight="1" x14ac:dyDescent="0.2">
      <c r="B34" s="19" t="s">
        <v>108</v>
      </c>
      <c r="C34" s="101">
        <v>0.17266399499999999</v>
      </c>
    </row>
    <row r="35" spans="2:3" ht="15.75" customHeight="1" x14ac:dyDescent="0.2">
      <c r="B35" s="27" t="s">
        <v>41</v>
      </c>
      <c r="C35" s="48">
        <f>SUM(C26:C34)</f>
        <v>1.0000000010000001</v>
      </c>
    </row>
  </sheetData>
  <sheetProtection algorithmName="SHA-512" hashValue="uDRv6X+jmqCTVwcZbXh3s9dK5XAKESFh550oDe1kgarvSPiLtz7Ewy5vIeRn63A7jLEF7wCPB/gJcapSwmJEKg==" saltValue="pbal9BR0uM96eWOt+yb7N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">
      <c r="B4" s="5" t="s">
        <v>114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">
      <c r="B5" s="5" t="s">
        <v>115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">
      <c r="B10" s="5" t="s">
        <v>119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">
      <c r="B11" s="5" t="s">
        <v>120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0.61941419899999994</v>
      </c>
      <c r="D14" s="54">
        <v>0.61082815785800004</v>
      </c>
      <c r="E14" s="54">
        <v>0.61082815785800004</v>
      </c>
      <c r="F14" s="54">
        <v>0.46499616867100002</v>
      </c>
      <c r="G14" s="54">
        <v>0.46499616867100002</v>
      </c>
      <c r="H14" s="45">
        <v>0.48599999999999999</v>
      </c>
      <c r="I14" s="55">
        <v>0.48599999999999999</v>
      </c>
      <c r="J14" s="55">
        <v>0.48599999999999999</v>
      </c>
      <c r="K14" s="55">
        <v>0.48599999999999999</v>
      </c>
      <c r="L14" s="45">
        <v>0.38200000000000001</v>
      </c>
      <c r="M14" s="55">
        <v>0.38200000000000001</v>
      </c>
      <c r="N14" s="55">
        <v>0.38200000000000001</v>
      </c>
      <c r="O14" s="55">
        <v>0.38200000000000001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0.33511299228618391</v>
      </c>
      <c r="D15" s="52">
        <f t="shared" si="0"/>
        <v>0.33046780665170372</v>
      </c>
      <c r="E15" s="52">
        <f t="shared" si="0"/>
        <v>0.33046780665170372</v>
      </c>
      <c r="F15" s="52">
        <f t="shared" si="0"/>
        <v>0.25157036718970971</v>
      </c>
      <c r="G15" s="52">
        <f t="shared" si="0"/>
        <v>0.25157036718970971</v>
      </c>
      <c r="H15" s="52">
        <f t="shared" si="0"/>
        <v>0.26293377599999995</v>
      </c>
      <c r="I15" s="52">
        <f t="shared" si="0"/>
        <v>0.26293377599999995</v>
      </c>
      <c r="J15" s="52">
        <f t="shared" si="0"/>
        <v>0.26293377599999995</v>
      </c>
      <c r="K15" s="52">
        <f t="shared" si="0"/>
        <v>0.26293377599999995</v>
      </c>
      <c r="L15" s="52">
        <f t="shared" si="0"/>
        <v>0.20666811199999999</v>
      </c>
      <c r="M15" s="52">
        <f t="shared" si="0"/>
        <v>0.20666811199999999</v>
      </c>
      <c r="N15" s="52">
        <f t="shared" si="0"/>
        <v>0.20666811199999999</v>
      </c>
      <c r="O15" s="52">
        <f t="shared" si="0"/>
        <v>0.20666811199999999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xfVzSdL/LvQZAULFGbwzS+ls95DxKOY75oorNHOfq+eLr7mZglgqvpFCQUfQAoiAqEOX26ZxBP1MmFn7OyKENw==" saltValue="5Z5yDD4N5k7/Dm2bO5sXH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0.62783992564380298</v>
      </c>
      <c r="D2" s="53">
        <v>0.43262884734375001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0.14720586077719799</v>
      </c>
      <c r="D3" s="53">
        <v>0.177978600203125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>
        <v>0</v>
      </c>
    </row>
    <row r="5" spans="1:7" x14ac:dyDescent="0.2">
      <c r="B5" s="3" t="s">
        <v>132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vskESz97aDr7zqK5BoWWbxPfPpGUtXOIvOvhUWgcINnjv1sr8kqz/pXsyzucjn0z+NztZEToAqCrewtg8iCNfA==" saltValue="qH5Jqh3xOy5TKi4vaHHYXg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HtpegCA8Y5ushhNKaLFuuwXXEFWuY/tc/kfCnxXmYcnaOPC0Wchx/XEQf0+duagUAyC9+hwKBsIvx60sLNsNxA==" saltValue="gtuAGe4NjqVhnH34CCtmh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Qu9TlsUR9+Q3Vlx/ncCFZeVZTnjzcHmAW2MMo221BInKtCrmwruplVzlssT4sRG68vLwB0sIoE2J8FkeZAqwmA==" saltValue="GM8vSI908LzDDD1iWr9wY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pG/V9YarumsCJqCi5Ctbr1B5e7kOoApjxM839kZ5w3r4kHLFEf+BfS7H1HY5kvSw2d1htGAU7fC9VRAcnIcwUA==" saltValue="vHH9ca7QIn82gVv65qXtn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AWNfj5bD9NgSerEJbwqcGupi06qolRIsg6gvtGgM58cb473TLgSRhKop7sp1pteGMxH4ja1WsKFcV9iLXS6pEQ==" saltValue="GziBXEWBspjg5sAORkFvW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0.50075868950000002</v>
      </c>
      <c r="C2" s="98">
        <v>0.95</v>
      </c>
      <c r="D2" s="56">
        <v>44.388781579401957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44.84912601313826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200.54836433279559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0.94987178533966066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0.15517359280000001</v>
      </c>
      <c r="C10" s="98">
        <v>0.95</v>
      </c>
      <c r="D10" s="56">
        <v>14.37418788225863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0.15517359280000001</v>
      </c>
      <c r="C11" s="98">
        <v>0.95</v>
      </c>
      <c r="D11" s="56">
        <v>14.37418788225863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0.15517359280000001</v>
      </c>
      <c r="C12" s="98">
        <v>0.95</v>
      </c>
      <c r="D12" s="56">
        <v>14.37418788225863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0.15517359280000001</v>
      </c>
      <c r="C13" s="98">
        <v>0.95</v>
      </c>
      <c r="D13" s="56">
        <v>14.37418788225863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0.15517359280000001</v>
      </c>
      <c r="C14" s="98">
        <v>0.95</v>
      </c>
      <c r="D14" s="56">
        <v>14.37418788225863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0.15517359280000001</v>
      </c>
      <c r="C15" s="98">
        <v>0.95</v>
      </c>
      <c r="D15" s="56">
        <v>14.37418788225863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0.42998861651827419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0.36499999999999999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7.400000000000001E-2</v>
      </c>
      <c r="C18" s="98">
        <v>0.95</v>
      </c>
      <c r="D18" s="56">
        <v>4.6877241811456267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4.6877241811456267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0.84499999999999997</v>
      </c>
      <c r="C21" s="98">
        <v>0.95</v>
      </c>
      <c r="D21" s="56">
        <v>8.3654863902487371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24.603396778891561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4.7742338241318913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0.21359825499999999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0.12102570980000001</v>
      </c>
      <c r="C27" s="98">
        <v>0.95</v>
      </c>
      <c r="D27" s="56">
        <v>20.640466451977151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0.335283536272378</v>
      </c>
      <c r="C29" s="98">
        <v>0.95</v>
      </c>
      <c r="D29" s="56">
        <v>82.515341030888564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4.6956398181241168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</v>
      </c>
      <c r="C32" s="98">
        <v>0.95</v>
      </c>
      <c r="D32" s="56">
        <v>0.88473850018384426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0.29399999999999998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0.48499999999999999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</v>
      </c>
      <c r="C38" s="98">
        <v>0.95</v>
      </c>
      <c r="D38" s="56">
        <v>5.5596741637734697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0.46240688366736399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bdnngRZGtRqfrGc90oTAb2tZtvjzEVvRmGf+EFafcNfJwXFIY1y4RDixODEQpoyfgWXhxmLyak9rejf6uWyHEw==" saltValue="ZCW8cpqEtSUusL1oN1hNG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dMsjRlx1GdOSODmD+9rhv9wrz8u6wEFnccgkYdRYuu32/gR3v5V5x0X5E5jIiODXDw9Tma891lOvrMOr7+IDJA==" saltValue="BzSe63P08WdRe1LOFqoW0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t2WLCt3QQh8jtjh54S5tEa+eGNmXozb+bsv247as++U+RRH1Wa/x8ikwxKn5VIx+rGi/FHjR92BN+gBq/zSCuA==" saltValue="7kkLbsEdZsnazfX/9chzF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2.2000000000000002</v>
      </c>
      <c r="C2" s="21">
        <f>'Données pop de l''année de ref'!C52</f>
        <v>2.2000000000000002</v>
      </c>
      <c r="D2" s="21">
        <f>'Données pop de l''année de ref'!C53</f>
        <v>2.2000000000000002</v>
      </c>
      <c r="E2" s="21">
        <f>'Données pop de l''année de ref'!C54</f>
        <v>2.2000000000000002</v>
      </c>
      <c r="F2" s="21">
        <f>'Données pop de l''année de ref'!C55</f>
        <v>2.2000000000000002</v>
      </c>
    </row>
    <row r="3" spans="1:6" ht="15.75" customHeight="1" x14ac:dyDescent="0.2">
      <c r="A3" s="3" t="s">
        <v>209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">
      <c r="A4" s="3" t="s">
        <v>208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B3nfUdW+D8zsL/fUbCX45NXxHt4UTflqiK8fil8tTSKZsyxLJc8ah3gV27Y670dw9HYWxJhqNh7wu4A7GEsAmw==" saltValue="KSnKH6prHrZYnUuTaVSEK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0.251</v>
      </c>
      <c r="E2" s="60">
        <f>food_insecure</f>
        <v>0.251</v>
      </c>
      <c r="F2" s="60">
        <f>food_insecure</f>
        <v>0.251</v>
      </c>
      <c r="G2" s="60">
        <f>food_insecure</f>
        <v>0.251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0.251</v>
      </c>
      <c r="F5" s="60">
        <f>food_insecure</f>
        <v>0.251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0.251</v>
      </c>
      <c r="F8" s="60">
        <f>food_insecure</f>
        <v>0.251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0.251</v>
      </c>
      <c r="F9" s="60">
        <f>food_insecure</f>
        <v>0.251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0.79</v>
      </c>
      <c r="E10" s="60">
        <f>IF(ISBLANK(comm_deliv), frac_children_health_facility,1)</f>
        <v>0.79</v>
      </c>
      <c r="F10" s="60">
        <f>IF(ISBLANK(comm_deliv), frac_children_health_facility,1)</f>
        <v>0.79</v>
      </c>
      <c r="G10" s="60">
        <f>IF(ISBLANK(comm_deliv), frac_children_health_facility,1)</f>
        <v>0.79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0.251</v>
      </c>
      <c r="I15" s="60">
        <f>food_insecure</f>
        <v>0.251</v>
      </c>
      <c r="J15" s="60">
        <f>food_insecure</f>
        <v>0.251</v>
      </c>
      <c r="K15" s="60">
        <f>food_insecure</f>
        <v>0.251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0.68900000000000006</v>
      </c>
      <c r="I18" s="60">
        <f>frac_PW_health_facility</f>
        <v>0.68900000000000006</v>
      </c>
      <c r="J18" s="60">
        <f>frac_PW_health_facility</f>
        <v>0.68900000000000006</v>
      </c>
      <c r="K18" s="60">
        <f>frac_PW_health_facility</f>
        <v>0.68900000000000006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0.62</v>
      </c>
      <c r="M24" s="60">
        <f>famplan_unmet_need</f>
        <v>0.62</v>
      </c>
      <c r="N24" s="60">
        <f>famplan_unmet_need</f>
        <v>0.62</v>
      </c>
      <c r="O24" s="60">
        <f>famplan_unmet_need</f>
        <v>0.62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0.10089684944001601</v>
      </c>
      <c r="M25" s="60">
        <f>(1-food_insecure)*(0.49)+food_insecure*(0.7)</f>
        <v>0.54271000000000003</v>
      </c>
      <c r="N25" s="60">
        <f>(1-food_insecure)*(0.49)+food_insecure*(0.7)</f>
        <v>0.54271000000000003</v>
      </c>
      <c r="O25" s="60">
        <f>(1-food_insecure)*(0.49)+food_insecure*(0.7)</f>
        <v>0.54271000000000003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4.3241506902863998E-2</v>
      </c>
      <c r="M26" s="60">
        <f>(1-food_insecure)*(0.21)+food_insecure*(0.3)</f>
        <v>0.23258999999999996</v>
      </c>
      <c r="N26" s="60">
        <f>(1-food_insecure)*(0.21)+food_insecure*(0.3)</f>
        <v>0.23258999999999996</v>
      </c>
      <c r="O26" s="60">
        <f>(1-food_insecure)*(0.21)+food_insecure*(0.3)</f>
        <v>0.23258999999999996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4.1774653257120001E-2</v>
      </c>
      <c r="M27" s="60">
        <f>(1-food_insecure)*(0.3)</f>
        <v>0.22469999999999998</v>
      </c>
      <c r="N27" s="60">
        <f>(1-food_insecure)*(0.3)</f>
        <v>0.22469999999999998</v>
      </c>
      <c r="O27" s="60">
        <f>(1-food_insecure)*(0.3)</f>
        <v>0.22469999999999998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0.8140869904000001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QUoz5Y4UZ/fr+HiMvwxVcJnmM/syshn9mtuStqXsVJqX2oLmlPo2EHyfGhz1iQehd6mxdIfRg9AmaPSV77UpFw==" saltValue="Bef+a9GIkpLAllrbxV3TP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h/3+SuuRmjRLKHyloTkvGRiC+7xg9KYuXAN6OB8kE8lCSjjm4FuKEK5+uMhdLjt+kYylHB5EbOTrXJSFeGvuew==" saltValue="XQbcj1C8F++lv5J8wpGEy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jHra6QZdD7MqZU4stGGg5EeV3nZVyklyck/BbIW9KPXBlAnRlp6d8TPlROBP63B6bPyeoV6HCogS9JUrXUqVhQ==" saltValue="bv0530Whw90eKWuWfZ6u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UyMNtcoyYkr9aM6HQm2fR26E9ObB0Hycew8TXRfSFMasg4ZQxdJ4wTD0og+en8aIfvemb2TsuMsRVcIbP/Cykg==" saltValue="4NQwhpjtbvxo7xYOdzChl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mGn+JuLI3vF9A1jHXck+u7pGq/GQBbMm4XzCK9zwkaP3AJpxuSI6h+p4SIGmqr9/aPRi0VhgJMy+3BOz2KNlpg==" saltValue="kapFvmjVvHLy8rjLWQiXR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BcQEGXaiJIfy2HRwCizPMgQ4UM7imDRZRAM+C3TrnZZDGGDvKEqJO2H8M6N8nNikaY+UtUS2ZtemyR0fSsWDnw==" saltValue="SCYKgAI26TUBoMrhQP3Pb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2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2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2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2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2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2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2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2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2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HL55tgX8lvroXhhHpQx97pO4TzehrSlAYNXP0w7yhlbttW6WEebN3vv+K95fC6gQMId9n66uhCmMjnoZEak9Pg==" saltValue="NzRDECSm81rhX1LS5gWwp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mLex8mq7g2c/ZmVKJohCbordiXRHelmCij9ajIYAK9o3InvT4LjzxBqUnqOYDXOTY94H4AdAWfaXl8cTdsDE8A==" saltValue="h6Tfd75iXYP3/fsRCLk34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34FyQGlIzgOvOV2nvc69dkyFhb1X1dIpkFgUzPNrC09HS+sBIz3HYA5UIdZW+n7wL2LELseULpmRXFJbf953aA==" saltValue="T0TRWRhS4kuXzj7dC81U4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/mfTfJtVgLI5Ip0kWN37fv53ycu+3xr2B/3CoD/4N9Hu6IVBsn7DCzK9TGFDrnkUqdyyKMAf10kNvC89w+Nrdw==" saltValue="WHedhJGSN6Dv4aaC8YI5o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f/IyLrgpQ8dRwIfa1I9H/G9xL7OXhGuEcajPGmdEeKVkDRTMBw0Nq6gW0/xWWsYhdAqqcnzQUSp4wCiriGQa8A==" saltValue="eWZ6cajJGcUdDn+cEOjx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k80FF8+9Ty/20ywTcGvdgC8iIS/J/d1I8WRD05PwDC0rQXmAhHUgrXQ+lVHbkVfoFsn6P+NRef50h1sFwv/ULA==" saltValue="8PbM7L0NQ8WIaX0JG2Z/9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b+ng8F4PxPHaGLYaiGPGrZAvJ+xpPTN3TOsFsqLIYIAlrOEnyRLYkmefpi7JPxEpvw4Sd1GOBYh2EFXD+cDdmg==" saltValue="l3pLHvfWbbW5onOjkBK/d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yNXlDLzPZ2+5KaGr9WhWWYWXTFdJ45bafoHWWQgkHUH9L8kwCoi3uRtvl34VEWAfYY6Wce8s9q+Jw+8xZTuyNg==" saltValue="zy0r4HlJBDmMoXqhScteg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H+vJED4F5DCzA4Ob/PTwRzs520fB9b5e6oFa65HTHuk1zYpJfcGQ984R7ZXDz1ApLMdhaZev164aCiVW+rLUgg==" saltValue="bCwQAa8TgmJ4T3bNKk5v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2023-01-25T12:46:49Z</dcterms:modified>
</cp:coreProperties>
</file>