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99BEE03-25AF-4F16-985E-FC2BCEFA8F8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2" i="2"/>
  <c r="A26" i="2"/>
  <c r="A24" i="2"/>
  <c r="A21" i="2"/>
  <c r="A17" i="2"/>
  <c r="A16" i="2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H5" i="2"/>
  <c r="G5" i="2"/>
  <c r="I5" i="2" s="1"/>
  <c r="H4" i="2"/>
  <c r="G4" i="2"/>
  <c r="H3" i="2"/>
  <c r="G3" i="2"/>
  <c r="I3" i="2" s="1"/>
  <c r="H2" i="2"/>
  <c r="G2" i="2"/>
  <c r="A2" i="2"/>
  <c r="A31" i="2" s="1"/>
  <c r="C33" i="1"/>
  <c r="C20" i="1"/>
  <c r="A18" i="2" l="1"/>
  <c r="I6" i="2"/>
  <c r="I7" i="2"/>
  <c r="A25" i="2"/>
  <c r="I8" i="2"/>
  <c r="A29" i="2"/>
  <c r="I9" i="2"/>
  <c r="A33" i="2"/>
  <c r="I2" i="2"/>
  <c r="A34" i="2"/>
  <c r="A3" i="2"/>
  <c r="A39" i="2"/>
  <c r="I4" i="2"/>
  <c r="A1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<sst xmlns="http://schemas.openxmlformats.org/spreadsheetml/2006/main" count="2092" uniqueCount="337">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</sst>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25245.459716796911</v>
      </c>
    </row>
    <row r="8" spans="1:3" ht="15" customHeight="1" x14ac:dyDescent="0.2">
      <c r="B8" s="5" t="s">
        <v>19</v>
      </c>
      <c r="C8" s="44">
        <v>1.0999999999999999E-2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0.81079986572265594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0.77800000000000002</v>
      </c>
    </row>
    <row r="13" spans="1:3" ht="15" customHeight="1" x14ac:dyDescent="0.2">
      <c r="B13" s="5" t="s">
        <v>24</v>
      </c>
      <c r="C13" s="45">
        <v>0.60599999999999998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3.4700000000000002E-2</v>
      </c>
    </row>
    <row r="24" spans="1:3" ht="15" customHeight="1" x14ac:dyDescent="0.2">
      <c r="B24" s="15" t="s">
        <v>33</v>
      </c>
      <c r="C24" s="45">
        <v>0.47039999999999998</v>
      </c>
    </row>
    <row r="25" spans="1:3" ht="15" customHeight="1" x14ac:dyDescent="0.2">
      <c r="B25" s="15" t="s">
        <v>34</v>
      </c>
      <c r="C25" s="45">
        <v>0.44009999999999999</v>
      </c>
    </row>
    <row r="26" spans="1:3" ht="15" customHeight="1" x14ac:dyDescent="0.2">
      <c r="B26" s="15" t="s">
        <v>35</v>
      </c>
      <c r="C26" s="45">
        <v>5.4799999999999988E-2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0.29181609532021502</v>
      </c>
    </row>
    <row r="30" spans="1:3" ht="14.25" customHeight="1" x14ac:dyDescent="0.2">
      <c r="B30" s="25" t="s">
        <v>38</v>
      </c>
      <c r="C30" s="99">
        <v>5.8372304444056097E-2</v>
      </c>
    </row>
    <row r="31" spans="1:3" ht="14.25" customHeight="1" x14ac:dyDescent="0.2">
      <c r="B31" s="25" t="s">
        <v>39</v>
      </c>
      <c r="C31" s="99">
        <v>0.119823270172546</v>
      </c>
    </row>
    <row r="32" spans="1:3" ht="14.25" customHeight="1" x14ac:dyDescent="0.2">
      <c r="B32" s="25" t="s">
        <v>40</v>
      </c>
      <c r="C32" s="99">
        <v>0.52998833006318302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8.2189807963599897</v>
      </c>
    </row>
    <row r="38" spans="1:5" ht="15" customHeight="1" x14ac:dyDescent="0.2">
      <c r="B38" s="11" t="s">
        <v>45</v>
      </c>
      <c r="C38" s="43">
        <v>12.918344055068999</v>
      </c>
      <c r="D38" s="12"/>
      <c r="E38" s="13"/>
    </row>
    <row r="39" spans="1:5" ht="15" customHeight="1" x14ac:dyDescent="0.2">
      <c r="B39" s="11" t="s">
        <v>46</v>
      </c>
      <c r="C39" s="43">
        <v>15.0113436667613</v>
      </c>
      <c r="D39" s="12"/>
      <c r="E39" s="12"/>
    </row>
    <row r="40" spans="1:5" ht="15" customHeight="1" x14ac:dyDescent="0.2">
      <c r="B40" s="11" t="s">
        <v>47</v>
      </c>
      <c r="C40" s="100">
        <v>0.43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8.7540649100000003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9.9094000000000005E-3</v>
      </c>
      <c r="D45" s="12"/>
    </row>
    <row r="46" spans="1:5" ht="15.75" customHeight="1" x14ac:dyDescent="0.2">
      <c r="B46" s="11" t="s">
        <v>52</v>
      </c>
      <c r="C46" s="45">
        <v>4.476281E-2</v>
      </c>
      <c r="D46" s="12"/>
    </row>
    <row r="47" spans="1:5" ht="15.75" customHeight="1" x14ac:dyDescent="0.2">
      <c r="B47" s="11" t="s">
        <v>53</v>
      </c>
      <c r="C47" s="45">
        <v>2.4600799999999999E-2</v>
      </c>
      <c r="D47" s="12"/>
      <c r="E47" s="13"/>
    </row>
    <row r="48" spans="1:5" ht="15" customHeight="1" x14ac:dyDescent="0.2">
      <c r="B48" s="11" t="s">
        <v>54</v>
      </c>
      <c r="C48" s="46">
        <v>0.92072699000000002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0.57259000000000004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XZh+RnNAMSCPl2luihCS4/Ob80RuG4ieFQQg4lxgxyTvBwjcx46gxWeQfKw3YcSWf1Xfr4sW1MUjekd4/sv//A==" saltValue="rcfbFspC10xDkYocecWI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0.45269825800000002</v>
      </c>
      <c r="C2" s="98">
        <v>0.95</v>
      </c>
      <c r="D2" s="56">
        <v>57.302229105544832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39.863831220809203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403.00131444088152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1.0977307885533421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0.14028077119999999</v>
      </c>
      <c r="C10" s="98">
        <v>0.95</v>
      </c>
      <c r="D10" s="56">
        <v>12.99613066460511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0.14028077119999999</v>
      </c>
      <c r="C11" s="98">
        <v>0.95</v>
      </c>
      <c r="D11" s="56">
        <v>12.99613066460511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0.14028077119999999</v>
      </c>
      <c r="C12" s="98">
        <v>0.95</v>
      </c>
      <c r="D12" s="56">
        <v>12.99613066460511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0.14028077119999999</v>
      </c>
      <c r="C13" s="98">
        <v>0.95</v>
      </c>
      <c r="D13" s="56">
        <v>12.99613066460511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0.14028077119999999</v>
      </c>
      <c r="C14" s="98">
        <v>0.95</v>
      </c>
      <c r="D14" s="56">
        <v>12.99613066460511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0.14028077119999999</v>
      </c>
      <c r="C15" s="98">
        <v>0.95</v>
      </c>
      <c r="D15" s="56">
        <v>12.99613066460511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0.70289646450045573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9.2940558205318631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9.2940558205318631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0.80500000000000005</v>
      </c>
      <c r="C21" s="98">
        <v>0.95</v>
      </c>
      <c r="D21" s="56">
        <v>17.806239734868129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22.41875682582225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4.2693071752319298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0.20348709500000001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0.1094102392</v>
      </c>
      <c r="C27" s="98">
        <v>0.95</v>
      </c>
      <c r="D27" s="56">
        <v>18.370182834175559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0.98167939343542798</v>
      </c>
      <c r="C29" s="98">
        <v>0.95</v>
      </c>
      <c r="D29" s="56">
        <v>111.9883457710268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1.255919796850113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1.507574989137179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5.6275122920448464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0.84902417675194297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LkOEk35E+QWyhzz4/DUIj5YpYJsO7RiUKk0RjOBfi/CXyofzqtao8Cl/qkmwLztL2KUbefoQCiWD7HTyBwjpg==" saltValue="xOFpX/GL+gE034nJ+udB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clKoiE9KMj71cqb/2ZqpP18fPw5HRIxMKKOMlsRUjK+UtTRfNFpv8DvWXMzf3o9TtIDL2JJmbzdzJr6RCz92g==" saltValue="gGaCJwj36QhnQi0F2Qm7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fPiLwdHuJGxaBgXFIzQ92H6GcTlSpdOxOh5MWoXaW04xBWaCukg5ZEanAkNj5XJ2yOoExjCy70fSRElZWgikUA==" saltValue="mGuTosDXQjXMEgq2YCrMk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Ed5EgGbvso/Bw3Ex1qjySglK8DilinIouDoo06lgNnfPfREQED8/Vao1pWbYgaU1TQxf/47cSr6KPLoWaeea3g==" saltValue="YWcbnwilIdWJGbBxr0Ah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1.0999999999999999E-2</v>
      </c>
      <c r="E2" s="60">
        <f>food_insecure</f>
        <v>1.0999999999999999E-2</v>
      </c>
      <c r="F2" s="60">
        <f>food_insecure</f>
        <v>1.0999999999999999E-2</v>
      </c>
      <c r="G2" s="60">
        <f>food_insecure</f>
        <v>1.0999999999999999E-2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1.0999999999999999E-2</v>
      </c>
      <c r="F5" s="60">
        <f>food_insecure</f>
        <v>1.0999999999999999E-2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1.0999999999999999E-2</v>
      </c>
      <c r="F8" s="60">
        <f>food_insecure</f>
        <v>1.0999999999999999E-2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1.0999999999999999E-2</v>
      </c>
      <c r="F9" s="60">
        <f>food_insecure</f>
        <v>1.0999999999999999E-2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0.77800000000000002</v>
      </c>
      <c r="E10" s="60">
        <f>IF(ISBLANK(comm_deliv), frac_children_health_facility,1)</f>
        <v>0.77800000000000002</v>
      </c>
      <c r="F10" s="60">
        <f>IF(ISBLANK(comm_deliv), frac_children_health_facility,1)</f>
        <v>0.77800000000000002</v>
      </c>
      <c r="G10" s="60">
        <f>IF(ISBLANK(comm_deliv), frac_children_health_facility,1)</f>
        <v>0.77800000000000002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1.0999999999999999E-2</v>
      </c>
      <c r="I15" s="60">
        <f>food_insecure</f>
        <v>1.0999999999999999E-2</v>
      </c>
      <c r="J15" s="60">
        <f>food_insecure</f>
        <v>1.0999999999999999E-2</v>
      </c>
      <c r="K15" s="60">
        <f>food_insecure</f>
        <v>1.0999999999999999E-2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0.60599999999999998</v>
      </c>
      <c r="M24" s="60">
        <f>famplan_unmet_need</f>
        <v>0.60599999999999998</v>
      </c>
      <c r="N24" s="60">
        <f>famplan_unmet_need</f>
        <v>0.60599999999999998</v>
      </c>
      <c r="O24" s="60">
        <f>famplan_unmet_need</f>
        <v>0.60599999999999998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9.3145118106079255E-2</v>
      </c>
      <c r="M25" s="60">
        <f>(1-food_insecure)*(0.49)+food_insecure*(0.7)</f>
        <v>0.49230999999999997</v>
      </c>
      <c r="N25" s="60">
        <f>(1-food_insecure)*(0.49)+food_insecure*(0.7)</f>
        <v>0.49230999999999997</v>
      </c>
      <c r="O25" s="60">
        <f>(1-food_insecure)*(0.49)+food_insecure*(0.7)</f>
        <v>0.49230999999999997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3.9919336331176822E-2</v>
      </c>
      <c r="M26" s="60">
        <f>(1-food_insecure)*(0.21)+food_insecure*(0.3)</f>
        <v>0.21098999999999998</v>
      </c>
      <c r="N26" s="60">
        <f>(1-food_insecure)*(0.21)+food_insecure*(0.3)</f>
        <v>0.21098999999999998</v>
      </c>
      <c r="O26" s="60">
        <f>(1-food_insecure)*(0.21)+food_insecure*(0.3)</f>
        <v>0.21098999999999998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5.6135679840087972E-2</v>
      </c>
      <c r="M27" s="60">
        <f>(1-food_insecure)*(0.3)</f>
        <v>0.29669999999999996</v>
      </c>
      <c r="N27" s="60">
        <f>(1-food_insecure)*(0.3)</f>
        <v>0.29669999999999996</v>
      </c>
      <c r="O27" s="60">
        <f>(1-food_insecure)*(0.3)</f>
        <v>0.29669999999999996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0.81079986572265594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x2EnqSDqors6EcrnhY/7kJWx0N4X1oBSWlOJ9S3phAvWY27uFLvOizU+0jLPAhMY1dEhW0YRD/lmqeb4a/KB/w==" saltValue="ZdujHBm5n8//2h4jsblg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4FM/2qb4m2BVmE1aalrphLUeIny7UYZs3ZD9piW3D6W+ANu/6tIGjqlu+py+MiLUeva5Mt6Q+2I4uYuA1eFOMQ==" saltValue="50Jyr5C9MXj3naBtoI5O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wGSnGEHNG3JM0jnSQcNDEO2kT7/MuE050VmbPOaev+lIoCEWCq6MEn8REIUY2yuMpX1AnEwPSa1Y8Frn7Um0RQ==" saltValue="qXqaWwDvDjpRBbD3bQah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8qXp2Ywrzs/TO7i3nWcyhPxAsbK2gBQguXY6K4rKT0tttxP1RA8jna+D8s0lE0qIO7DADY9U3njbglNRU+m8g==" saltValue="sagBtr0xIneubfxkz5TAu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rz6Hh/eE8eWCRm7sQSbJAWTTiUR3kU9bkMTGe6DkyZpWgBUrSkaIQpL1vquW6Phlna9kIixLLW4E6tr50IZHg==" saltValue="jyiN0Csww3iK1hSBh8z35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gKVelVGoreztJPTTJiqtFp8oYqLD9W21bYl7TqB4d/HjeBV9JV2OyEUAMa5ZYrUQiuJfbvi1skLzKClG1PelQ==" saltValue="A8t4U6mFfaQQh/FKIVB0M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4700.9477999999999</v>
      </c>
      <c r="C2" s="49">
        <v>10000</v>
      </c>
      <c r="D2" s="49">
        <v>15600</v>
      </c>
      <c r="E2" s="49">
        <v>13500</v>
      </c>
      <c r="F2" s="49">
        <v>10200</v>
      </c>
      <c r="G2" s="17">
        <f t="shared" ref="G2:G11" si="0">C2+D2+E2+F2</f>
        <v>49300</v>
      </c>
      <c r="H2" s="17">
        <f t="shared" ref="H2:H11" si="1">(B2 + stillbirth*B2/(1000-stillbirth))/(1-abortion)</f>
        <v>5389.163221010951</v>
      </c>
      <c r="I2" s="17">
        <f t="shared" ref="I2:I11" si="2">G2-H2</f>
        <v>43910.836778989047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4726.1647999999996</v>
      </c>
      <c r="C3" s="50">
        <v>11000</v>
      </c>
      <c r="D3" s="50">
        <v>15800</v>
      </c>
      <c r="E3" s="50">
        <v>13900</v>
      </c>
      <c r="F3" s="50">
        <v>10400</v>
      </c>
      <c r="G3" s="17">
        <f t="shared" si="0"/>
        <v>51100</v>
      </c>
      <c r="H3" s="17">
        <f t="shared" si="1"/>
        <v>5418.0719719109775</v>
      </c>
      <c r="I3" s="17">
        <f t="shared" si="2"/>
        <v>45681.928028089023</v>
      </c>
    </row>
    <row r="4" spans="1:9" ht="15.75" customHeight="1" x14ac:dyDescent="0.2">
      <c r="A4" s="5">
        <f t="shared" si="3"/>
        <v>2023</v>
      </c>
      <c r="B4" s="49">
        <v>4727.7815999999993</v>
      </c>
      <c r="C4" s="50">
        <v>11000</v>
      </c>
      <c r="D4" s="50">
        <v>16000</v>
      </c>
      <c r="E4" s="50">
        <v>14200</v>
      </c>
      <c r="F4" s="50">
        <v>10600</v>
      </c>
      <c r="G4" s="17">
        <f t="shared" si="0"/>
        <v>51800</v>
      </c>
      <c r="H4" s="17">
        <f t="shared" si="1"/>
        <v>5419.9254702833123</v>
      </c>
      <c r="I4" s="17">
        <f t="shared" si="2"/>
        <v>46380.074529716687</v>
      </c>
    </row>
    <row r="5" spans="1:9" ht="15.75" customHeight="1" x14ac:dyDescent="0.2">
      <c r="A5" s="5">
        <f t="shared" si="3"/>
        <v>2024</v>
      </c>
      <c r="B5" s="49">
        <v>4729.1859999999988</v>
      </c>
      <c r="C5" s="50">
        <v>11000</v>
      </c>
      <c r="D5" s="50">
        <v>16200</v>
      </c>
      <c r="E5" s="50">
        <v>14500</v>
      </c>
      <c r="F5" s="50">
        <v>10900</v>
      </c>
      <c r="G5" s="17">
        <f t="shared" si="0"/>
        <v>52600</v>
      </c>
      <c r="H5" s="17">
        <f t="shared" si="1"/>
        <v>5421.5354734464154</v>
      </c>
      <c r="I5" s="17">
        <f t="shared" si="2"/>
        <v>47178.464526553587</v>
      </c>
    </row>
    <row r="6" spans="1:9" ht="15.75" customHeight="1" x14ac:dyDescent="0.2">
      <c r="A6" s="5">
        <f t="shared" si="3"/>
        <v>2025</v>
      </c>
      <c r="B6" s="49">
        <v>4730.3779999999997</v>
      </c>
      <c r="C6" s="50">
        <v>11000</v>
      </c>
      <c r="D6" s="50">
        <v>16400</v>
      </c>
      <c r="E6" s="50">
        <v>14900</v>
      </c>
      <c r="F6" s="50">
        <v>11100</v>
      </c>
      <c r="G6" s="17">
        <f t="shared" si="0"/>
        <v>53400</v>
      </c>
      <c r="H6" s="17">
        <f t="shared" si="1"/>
        <v>5422.9019814002913</v>
      </c>
      <c r="I6" s="17">
        <f t="shared" si="2"/>
        <v>47977.09801859971</v>
      </c>
    </row>
    <row r="7" spans="1:9" ht="15.75" customHeight="1" x14ac:dyDescent="0.2">
      <c r="A7" s="5">
        <f t="shared" si="3"/>
        <v>2026</v>
      </c>
      <c r="B7" s="49">
        <v>4751.1882000000014</v>
      </c>
      <c r="C7" s="50">
        <v>11000</v>
      </c>
      <c r="D7" s="50">
        <v>16700</v>
      </c>
      <c r="E7" s="50">
        <v>15100</v>
      </c>
      <c r="F7" s="50">
        <v>11400</v>
      </c>
      <c r="G7" s="17">
        <f t="shared" si="0"/>
        <v>54200</v>
      </c>
      <c r="H7" s="17">
        <f t="shared" si="1"/>
        <v>5446.7587799084322</v>
      </c>
      <c r="I7" s="17">
        <f t="shared" si="2"/>
        <v>48753.241220091571</v>
      </c>
    </row>
    <row r="8" spans="1:9" ht="15.75" customHeight="1" x14ac:dyDescent="0.2">
      <c r="A8" s="5">
        <f t="shared" si="3"/>
        <v>2027</v>
      </c>
      <c r="B8" s="49">
        <v>4771.9775999999993</v>
      </c>
      <c r="C8" s="50">
        <v>11000</v>
      </c>
      <c r="D8" s="50">
        <v>17000</v>
      </c>
      <c r="E8" s="50">
        <v>15300</v>
      </c>
      <c r="F8" s="50">
        <v>11500</v>
      </c>
      <c r="G8" s="17">
        <f t="shared" si="0"/>
        <v>54800</v>
      </c>
      <c r="H8" s="17">
        <f t="shared" si="1"/>
        <v>5470.5917333113339</v>
      </c>
      <c r="I8" s="17">
        <f t="shared" si="2"/>
        <v>49329.408266688668</v>
      </c>
    </row>
    <row r="9" spans="1:9" ht="15.75" customHeight="1" x14ac:dyDescent="0.2">
      <c r="A9" s="5">
        <f t="shared" si="3"/>
        <v>2028</v>
      </c>
      <c r="B9" s="49">
        <v>4792.7461999999996</v>
      </c>
      <c r="C9" s="50">
        <v>11000</v>
      </c>
      <c r="D9" s="50">
        <v>17400</v>
      </c>
      <c r="E9" s="50">
        <v>15500</v>
      </c>
      <c r="F9" s="50">
        <v>11800</v>
      </c>
      <c r="G9" s="17">
        <f t="shared" si="0"/>
        <v>55700</v>
      </c>
      <c r="H9" s="17">
        <f t="shared" si="1"/>
        <v>5494.4008416090037</v>
      </c>
      <c r="I9" s="17">
        <f t="shared" si="2"/>
        <v>50205.599158390993</v>
      </c>
    </row>
    <row r="10" spans="1:9" ht="15.75" customHeight="1" x14ac:dyDescent="0.2">
      <c r="A10" s="5">
        <f t="shared" si="3"/>
        <v>2029</v>
      </c>
      <c r="B10" s="49">
        <v>4836.4153999999999</v>
      </c>
      <c r="C10" s="50">
        <v>11000</v>
      </c>
      <c r="D10" s="50">
        <v>17600</v>
      </c>
      <c r="E10" s="50">
        <v>15700</v>
      </c>
      <c r="F10" s="50">
        <v>12000</v>
      </c>
      <c r="G10" s="17">
        <f t="shared" si="0"/>
        <v>56300</v>
      </c>
      <c r="H10" s="17">
        <f t="shared" si="1"/>
        <v>5544.4631814909681</v>
      </c>
      <c r="I10" s="17">
        <f t="shared" si="2"/>
        <v>50755.536818509034</v>
      </c>
    </row>
    <row r="11" spans="1:9" ht="15.75" customHeight="1" x14ac:dyDescent="0.2">
      <c r="A11" s="5">
        <f t="shared" si="3"/>
        <v>2030</v>
      </c>
      <c r="B11" s="49">
        <v>4857.1319999999996</v>
      </c>
      <c r="C11" s="50">
        <v>11000</v>
      </c>
      <c r="D11" s="50">
        <v>17800</v>
      </c>
      <c r="E11" s="50">
        <v>16100</v>
      </c>
      <c r="F11" s="50">
        <v>12200</v>
      </c>
      <c r="G11" s="17">
        <f t="shared" si="0"/>
        <v>57100</v>
      </c>
      <c r="H11" s="17">
        <f t="shared" si="1"/>
        <v>5568.2126770255472</v>
      </c>
      <c r="I11" s="17">
        <f t="shared" si="2"/>
        <v>51531.787322974451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hFjipi9oIT/oXHvdbFbO1mKnmjcoTT2xdfL+xB9oxWxekPU76Afc+TXKJyqFh0Hh4XoEbLik2IV1aCvoUmzhQ==" saltValue="WVYdLV5Rz2Xj2nK6ZHxCc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AQRuo3gJGTkkBd9ilxU0EJ4Zt7BW3c4q2XcAXZn51rmbS/F6Wzhfo8s5ipOIfKi0N3ZnjnUWRCm6ua3WZA+Gg==" saltValue="Ff0DpKgx+g+GYxjm485zS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b0ucXDXebbkcvk0tRJb7/JAyhVKfXojcm7cHXv72d6YeROo7PVRhfJVPpp8NA6Zz0d0pl/7H8MALX563M9sMg==" saltValue="L3N+4ruYOIs0kSISacP3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+osneyljPH/U2shJoZj6AXPIK8Tyznb4j8U35r74eOBHLx2PzbfsA7u2gvm+DTdcODIoU3tH7YUIUSI8eVKwg==" saltValue="bggPsf93R4MYt7euUHKi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La4nOiDCUmxQBeogd9tEUhbWgDFuOIh82EJ6dIErIKwKotlrBGmkcjlDE/J8sX8EOCwPtnL/qRYjFo3LyYXSA==" saltValue="JKGHb1pS424gzpEcv/OJ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6fEBzbdt6g66NLZiOCmYKthCD6cLru+OesCLwiSfl0u//gtjftX2iZGkDCMwM0fj+4H8EAdDjCADDocXwmHzTw==" saltValue="n2tYNbOOYvtcQ67IPYSr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e7USrkeYFjts9zGv19cmacVaQjOElnbGSFD4LMYtDYL1HAlv+6LDAOaiFjnUMvo5qbv+zSnD/lrOo5Iyb3Nmw==" saltValue="atQ9d5PM1smVGBFqJPNB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bBzJPXDAfei1IeDuY6Iu/DOL6b6JNljcHOrqEI4yz5/lYv0deQzNfvzmuK3jf1cPPTMP4vLkg+YqoYMzW0wiA==" saltValue="ELAzsiPNGry33LtuMsxH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iLw1k9+kubIF3lixbD+3GKTaC/ruTDWUUC5vLEB9dzswPZhzWJ4/nUbsNnuH54rBDjFSOOHwwpUAq5sXXBoqQ==" saltValue="fF7gexGZ9/HgP+W4CTU8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hKv0nARRSWojo+0iiXIieSuJ2iIUXu67DO0/8pBTOOq5b3hJJcTGa6Yc8JB0E0tKNFAKTfc01XZGLxHB1InAQ==" saltValue="ulB9Mf+Sl7cFMxlummGGo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0.1099098311207016</v>
      </c>
    </row>
    <row r="5" spans="1:8" ht="15.75" customHeight="1" x14ac:dyDescent="0.2">
      <c r="B5" s="19" t="s">
        <v>80</v>
      </c>
      <c r="C5" s="101">
        <v>5.0164789484858682E-2</v>
      </c>
    </row>
    <row r="6" spans="1:8" ht="15.75" customHeight="1" x14ac:dyDescent="0.2">
      <c r="B6" s="19" t="s">
        <v>81</v>
      </c>
      <c r="C6" s="101">
        <v>0.11449268097059249</v>
      </c>
    </row>
    <row r="7" spans="1:8" ht="15.75" customHeight="1" x14ac:dyDescent="0.2">
      <c r="B7" s="19" t="s">
        <v>82</v>
      </c>
      <c r="C7" s="101">
        <v>0.40230068992180468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0.23932824963981991</v>
      </c>
    </row>
    <row r="10" spans="1:8" ht="15.75" customHeight="1" x14ac:dyDescent="0.2">
      <c r="B10" s="19" t="s">
        <v>85</v>
      </c>
      <c r="C10" s="101">
        <v>8.380375886222266E-2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9.9898883971125091E-2</v>
      </c>
      <c r="D14" s="55">
        <v>9.9898883971125091E-2</v>
      </c>
      <c r="E14" s="55">
        <v>9.9898883971125091E-2</v>
      </c>
      <c r="F14" s="55">
        <v>9.9898883971125091E-2</v>
      </c>
    </row>
    <row r="15" spans="1:8" ht="15.75" customHeight="1" x14ac:dyDescent="0.2">
      <c r="B15" s="19" t="s">
        <v>88</v>
      </c>
      <c r="C15" s="101">
        <v>0.1530584244261273</v>
      </c>
      <c r="D15" s="101">
        <v>0.1530584244261273</v>
      </c>
      <c r="E15" s="101">
        <v>0.1530584244261273</v>
      </c>
      <c r="F15" s="101">
        <v>0.1530584244261273</v>
      </c>
    </row>
    <row r="16" spans="1:8" ht="15.75" customHeight="1" x14ac:dyDescent="0.2">
      <c r="B16" s="19" t="s">
        <v>89</v>
      </c>
      <c r="C16" s="101">
        <v>2.4333016825420179E-2</v>
      </c>
      <c r="D16" s="101">
        <v>2.4333016825420179E-2</v>
      </c>
      <c r="E16" s="101">
        <v>2.4333016825420179E-2</v>
      </c>
      <c r="F16" s="101">
        <v>2.4333016825420179E-2</v>
      </c>
    </row>
    <row r="17" spans="1:8" ht="15.75" customHeight="1" x14ac:dyDescent="0.2">
      <c r="B17" s="19" t="s">
        <v>90</v>
      </c>
      <c r="C17" s="101">
        <v>0.1640592371040839</v>
      </c>
      <c r="D17" s="101">
        <v>0.1640592371040839</v>
      </c>
      <c r="E17" s="101">
        <v>0.1640592371040839</v>
      </c>
      <c r="F17" s="101">
        <v>0.1640592371040839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0.11078580141699119</v>
      </c>
      <c r="D21" s="101">
        <v>0.11078580141699119</v>
      </c>
      <c r="E21" s="101">
        <v>0.11078580141699119</v>
      </c>
      <c r="F21" s="101">
        <v>0.11078580141699119</v>
      </c>
    </row>
    <row r="22" spans="1:8" ht="15.75" customHeight="1" x14ac:dyDescent="0.2">
      <c r="B22" s="19" t="s">
        <v>95</v>
      </c>
      <c r="C22" s="101">
        <v>0.44786463625625228</v>
      </c>
      <c r="D22" s="101">
        <v>0.44786463625625228</v>
      </c>
      <c r="E22" s="101">
        <v>0.44786463625625228</v>
      </c>
      <c r="F22" s="101">
        <v>0.44786463625625228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4.7837044999999988E-2</v>
      </c>
    </row>
    <row r="27" spans="1:8" ht="15.75" customHeight="1" x14ac:dyDescent="0.2">
      <c r="B27" s="19" t="s">
        <v>102</v>
      </c>
      <c r="C27" s="101">
        <v>1.836863E-2</v>
      </c>
    </row>
    <row r="28" spans="1:8" ht="15.75" customHeight="1" x14ac:dyDescent="0.2">
      <c r="B28" s="19" t="s">
        <v>103</v>
      </c>
      <c r="C28" s="101">
        <v>0.231175139</v>
      </c>
    </row>
    <row r="29" spans="1:8" ht="15.75" customHeight="1" x14ac:dyDescent="0.2">
      <c r="B29" s="19" t="s">
        <v>104</v>
      </c>
      <c r="C29" s="101">
        <v>0.138527135</v>
      </c>
    </row>
    <row r="30" spans="1:8" ht="15.75" customHeight="1" x14ac:dyDescent="0.2">
      <c r="B30" s="19" t="s">
        <v>2</v>
      </c>
      <c r="C30" s="101">
        <v>4.9111505E-2</v>
      </c>
    </row>
    <row r="31" spans="1:8" ht="15.75" customHeight="1" x14ac:dyDescent="0.2">
      <c r="B31" s="19" t="s">
        <v>105</v>
      </c>
      <c r="C31" s="101">
        <v>6.9658183999999998E-2</v>
      </c>
    </row>
    <row r="32" spans="1:8" ht="15.75" customHeight="1" x14ac:dyDescent="0.2">
      <c r="B32" s="19" t="s">
        <v>106</v>
      </c>
      <c r="C32" s="101">
        <v>0.14941447299999999</v>
      </c>
    </row>
    <row r="33" spans="2:3" ht="15.75" customHeight="1" x14ac:dyDescent="0.2">
      <c r="B33" s="19" t="s">
        <v>107</v>
      </c>
      <c r="C33" s="101">
        <v>0.122223571</v>
      </c>
    </row>
    <row r="34" spans="2:3" ht="15.75" customHeight="1" x14ac:dyDescent="0.2">
      <c r="B34" s="19" t="s">
        <v>108</v>
      </c>
      <c r="C34" s="101">
        <v>0.173684317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P3oEkT/tF7WKrzfDfkEL2GQJRASKGoYEVbdapkue6Xj/ZT8MDRFLLa1JB0odBwvFmgTTfgKlmddVpANib+5olA==" saltValue="tXPxNtRtJ7v0rFRGYfjPd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0.55150138500000001</v>
      </c>
      <c r="D14" s="54">
        <v>0.53403163124999997</v>
      </c>
      <c r="E14" s="54">
        <v>0.53403163124999997</v>
      </c>
      <c r="F14" s="54">
        <v>0.32995192879599999</v>
      </c>
      <c r="G14" s="54">
        <v>0.32995192879599999</v>
      </c>
      <c r="H14" s="45">
        <v>0.42499999999999999</v>
      </c>
      <c r="I14" s="55">
        <v>0.42499999999999999</v>
      </c>
      <c r="J14" s="55">
        <v>0.42499999999999999</v>
      </c>
      <c r="K14" s="55">
        <v>0.42499999999999999</v>
      </c>
      <c r="L14" s="45">
        <v>0.30499999999999999</v>
      </c>
      <c r="M14" s="55">
        <v>0.30499999999999999</v>
      </c>
      <c r="N14" s="55">
        <v>0.30499999999999999</v>
      </c>
      <c r="O14" s="55">
        <v>0.30499999999999999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0.31578417803715003</v>
      </c>
      <c r="D15" s="52">
        <f t="shared" si="0"/>
        <v>0.30578117173743752</v>
      </c>
      <c r="E15" s="52">
        <f t="shared" si="0"/>
        <v>0.30578117173743752</v>
      </c>
      <c r="F15" s="52">
        <f t="shared" si="0"/>
        <v>0.18892717490930164</v>
      </c>
      <c r="G15" s="52">
        <f t="shared" si="0"/>
        <v>0.18892717490930164</v>
      </c>
      <c r="H15" s="52">
        <f t="shared" si="0"/>
        <v>0.24335075</v>
      </c>
      <c r="I15" s="52">
        <f t="shared" si="0"/>
        <v>0.24335075</v>
      </c>
      <c r="J15" s="52">
        <f t="shared" si="0"/>
        <v>0.24335075</v>
      </c>
      <c r="K15" s="52">
        <f t="shared" si="0"/>
        <v>0.24335075</v>
      </c>
      <c r="L15" s="52">
        <f t="shared" si="0"/>
        <v>0.17463995000000002</v>
      </c>
      <c r="M15" s="52">
        <f t="shared" si="0"/>
        <v>0.17463995000000002</v>
      </c>
      <c r="N15" s="52">
        <f t="shared" si="0"/>
        <v>0.17463995000000002</v>
      </c>
      <c r="O15" s="52">
        <f t="shared" si="0"/>
        <v>0.17463995000000002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4qGsS2xri9foAudrO5E2j4EbIHMlg1csBo3TP3kMUpqWGPMi9PKFWa9xrhPqhqSqKjKbSAC9xyu4i6uAJ7rdQ==" saltValue="LkDC0ZkXokpY8L5U5Mnc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Bx7oVTSq32Q5lKzDoi5xen1y7UHiUNYDsfgUpCEVYLcvhL0IdzgtNUnSU0MH1fOY9QmySTRPBq2ry5zl0PniEg==" saltValue="4hWW4o0azHPrREdexQ/bu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hHMETK1MpPerylrhmApWrnDvRsF95p4NUBh0PLdnTel8V/h7JRmmf5G/yt2iD8AQ+ei8h4DqwW3Sww9F4iblg==" saltValue="ZMKf7exR4rH96DV+XGTeg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Br+LQy31eZ/zib3jhSSD2dcD9stzHPreH4kg5WcRIEresnsRiNUhPcPAOYb2O2tfLSBo/6l398PknJYqAXcwig==" saltValue="Oa/+DVc7A6xu4g2zwC42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bMnkSvT2YSs9oDFQHubT2UXLFc1TgKEOen7KLgL2oqFc2afrBq6j+Ex1eeInlslaKANZtHhqd1e6X+m+x5fvBw==" saltValue="63+5aZHTmLL5gc6kcvA/+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0MJbDibURJfCZ1Sme/vghBl+BVhbnGKmOGN0ur5n3mMk0gL+1ryWZqABtmUUeCwYLdOtvtGyCseu1+iBH1uWQ==" saltValue="VFizJ0MrqHeKbtZycNxrv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2023-01-25T12:57:24Z</dcterms:modified>
</cp:coreProperties>
</file>