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0F102327-81CE-D44D-A56C-E112B68B557A}" xr6:coauthVersionLast="28" xr6:coauthVersionMax="28" xr10:uidLastSave="{00000000-0000-0000-0000-000000000000}"/>
  <bookViews>
    <workbookView xWindow="0" yWindow="-21140" windowWidth="38400" windowHeight="21140" firstSheet="7" activeTab="10" xr2:uid="{9CA16DF4-3AE6-9240-921D-580CF0357D1B}"/>
  </bookViews>
  <sheets>
    <sheet name="Baseline year demographics" sheetId="1" r:id="rId1"/>
    <sheet name="Demographic projections" sheetId="2" r:id="rId2"/>
    <sheet name="Annual prevalence" sheetId="52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s data" sheetId="50" r:id="rId8"/>
    <sheet name="Distribution births" sheetId="42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51" r:id="rId30"/>
    <sheet name="Reference programs" sheetId="49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6" i="21" l="1"/>
  <c r="N36" i="21"/>
  <c r="O36" i="21"/>
  <c r="L36" i="21"/>
  <c r="L37" i="21"/>
  <c r="E50" i="21" l="1"/>
  <c r="C18" i="1" l="1"/>
  <c r="K26" i="52" l="1"/>
  <c r="K25" i="52"/>
  <c r="K24" i="52"/>
  <c r="K23" i="52"/>
  <c r="K22" i="52"/>
  <c r="K21" i="52"/>
  <c r="K20" i="52"/>
  <c r="K19" i="52"/>
  <c r="K18" i="52"/>
  <c r="K17" i="52"/>
  <c r="K16" i="52"/>
  <c r="K15" i="52"/>
  <c r="K14" i="52"/>
  <c r="K12" i="52"/>
  <c r="K11" i="52"/>
  <c r="K10" i="52"/>
  <c r="K9" i="52"/>
  <c r="K8" i="52"/>
  <c r="K6" i="52"/>
  <c r="J6" i="52"/>
  <c r="I6" i="52"/>
  <c r="H6" i="52"/>
  <c r="G6" i="52"/>
  <c r="F6" i="52"/>
  <c r="E6" i="52"/>
  <c r="D6" i="52"/>
  <c r="C6" i="52"/>
  <c r="K5" i="52"/>
  <c r="J5" i="52"/>
  <c r="I5" i="52"/>
  <c r="H5" i="52"/>
  <c r="G5" i="52"/>
  <c r="F5" i="52"/>
  <c r="E5" i="52"/>
  <c r="D5" i="52"/>
  <c r="C5" i="52"/>
  <c r="K4" i="52"/>
  <c r="J4" i="52"/>
  <c r="I4" i="52"/>
  <c r="H4" i="52"/>
  <c r="G4" i="52"/>
  <c r="F4" i="52"/>
  <c r="E4" i="52"/>
  <c r="D4" i="52"/>
  <c r="C4" i="52"/>
  <c r="K3" i="52"/>
  <c r="J3" i="52"/>
  <c r="I3" i="52"/>
  <c r="H3" i="52"/>
  <c r="G3" i="52"/>
  <c r="F3" i="52"/>
  <c r="E3" i="52"/>
  <c r="D3" i="52"/>
  <c r="C3" i="52"/>
  <c r="K2" i="52"/>
  <c r="J2" i="52"/>
  <c r="I2" i="52"/>
  <c r="H2" i="52"/>
  <c r="G2" i="52"/>
  <c r="F2" i="52"/>
  <c r="E2" i="52"/>
  <c r="D2" i="52"/>
  <c r="C2" i="52"/>
  <c r="A106" i="51"/>
  <c r="A104" i="51"/>
  <c r="A102" i="51"/>
  <c r="A100" i="51"/>
  <c r="A101" i="51" s="1"/>
  <c r="A98" i="51"/>
  <c r="A96" i="51"/>
  <c r="A94" i="51"/>
  <c r="A92" i="51"/>
  <c r="A93" i="51" s="1"/>
  <c r="A90" i="51"/>
  <c r="A88" i="51"/>
  <c r="A86" i="51"/>
  <c r="A84" i="51"/>
  <c r="A85" i="51" s="1"/>
  <c r="A82" i="51"/>
  <c r="A80" i="51"/>
  <c r="A78" i="51"/>
  <c r="A76" i="51"/>
  <c r="A77" i="51" s="1"/>
  <c r="A74" i="51"/>
  <c r="A72" i="51"/>
  <c r="A70" i="51"/>
  <c r="A68" i="51"/>
  <c r="A69" i="51" s="1"/>
  <c r="A66" i="51"/>
  <c r="A64" i="51"/>
  <c r="A62" i="51"/>
  <c r="A60" i="51"/>
  <c r="A61" i="51" s="1"/>
  <c r="A58" i="51"/>
  <c r="A56" i="51"/>
  <c r="A54" i="51"/>
  <c r="A52" i="51"/>
  <c r="A53" i="51" s="1"/>
  <c r="A50" i="51"/>
  <c r="A48" i="51"/>
  <c r="A46" i="51"/>
  <c r="A44" i="51"/>
  <c r="A45" i="51" s="1"/>
  <c r="A42" i="51"/>
  <c r="A40" i="51"/>
  <c r="A38" i="51"/>
  <c r="A36" i="51"/>
  <c r="A37" i="51" s="1"/>
  <c r="A34" i="51"/>
  <c r="A32" i="51"/>
  <c r="A30" i="51"/>
  <c r="A28" i="51"/>
  <c r="A29" i="51" s="1"/>
  <c r="A26" i="51"/>
  <c r="A24" i="51"/>
  <c r="A22" i="51"/>
  <c r="A20" i="51"/>
  <c r="A21" i="51" s="1"/>
  <c r="A18" i="51"/>
  <c r="A16" i="51"/>
  <c r="A14" i="51"/>
  <c r="A12" i="51"/>
  <c r="A13" i="51" s="1"/>
  <c r="A10" i="51"/>
  <c r="A8" i="51"/>
  <c r="A6" i="51"/>
  <c r="A4" i="51"/>
  <c r="A5" i="51" s="1"/>
  <c r="A2" i="51"/>
  <c r="C1" i="51"/>
  <c r="A107" i="51"/>
  <c r="A105" i="51"/>
  <c r="A103" i="51"/>
  <c r="A99" i="51"/>
  <c r="A97" i="51"/>
  <c r="A95" i="51"/>
  <c r="A91" i="51"/>
  <c r="A89" i="51"/>
  <c r="A87" i="51"/>
  <c r="A83" i="51"/>
  <c r="A81" i="51"/>
  <c r="A79" i="51"/>
  <c r="A75" i="51"/>
  <c r="A73" i="51"/>
  <c r="A71" i="51"/>
  <c r="A67" i="51"/>
  <c r="A65" i="51"/>
  <c r="A63" i="51"/>
  <c r="A59" i="51"/>
  <c r="A57" i="51"/>
  <c r="A55" i="51"/>
  <c r="A51" i="51"/>
  <c r="A49" i="51"/>
  <c r="A47" i="51"/>
  <c r="A43" i="51"/>
  <c r="A41" i="51"/>
  <c r="A39" i="51"/>
  <c r="A35" i="51"/>
  <c r="A33" i="51"/>
  <c r="A31" i="51"/>
  <c r="A27" i="51"/>
  <c r="A25" i="51"/>
  <c r="A23" i="51"/>
  <c r="A19" i="51"/>
  <c r="A17" i="51"/>
  <c r="A15" i="51"/>
  <c r="A11" i="51"/>
  <c r="A9" i="51"/>
  <c r="A7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42" i="20" l="1"/>
  <c r="D4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<sst xmlns="http://schemas.openxmlformats.org/spreadsheetml/2006/main" count="1489" uniqueCount="290">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</sst>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6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NumberFormat="1" applyFont="1" applyAlignment="1"/>
    <xf numFmtId="0" fontId="13" fillId="0" borderId="0" xfId="0" applyFont="1" applyAlignment="1">
      <alignment horizontal="center" vertical="center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B12" sqref="B1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6">
        <v>2016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f>401/100</f>
        <v>4.01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79" t="s">
        <v>111</v>
      </c>
      <c r="C33" s="39">
        <v>3032037</v>
      </c>
      <c r="D33" s="84"/>
      <c r="E33" s="83"/>
    </row>
    <row r="34" spans="1:5" ht="15" customHeight="1" x14ac:dyDescent="0.2">
      <c r="B34" s="79" t="s">
        <v>112</v>
      </c>
      <c r="C34" s="39">
        <v>4756743</v>
      </c>
      <c r="D34" s="84"/>
      <c r="E34" s="84"/>
    </row>
    <row r="35" spans="1:5" ht="15.75" customHeight="1" x14ac:dyDescent="0.2">
      <c r="B35" s="79" t="s">
        <v>113</v>
      </c>
      <c r="C35" s="39">
        <v>3406589</v>
      </c>
      <c r="D35" s="84"/>
    </row>
    <row r="36" spans="1:5" ht="15.75" customHeight="1" x14ac:dyDescent="0.2">
      <c r="B36" s="79" t="s">
        <v>114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209</v>
      </c>
      <c r="B39" s="79" t="s">
        <v>111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112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113</v>
      </c>
      <c r="C41" s="37">
        <f t="shared" si="0"/>
        <v>2593751.3208226422</v>
      </c>
      <c r="D41" s="84"/>
    </row>
    <row r="42" spans="1:5" ht="15.75" customHeight="1" x14ac:dyDescent="0.2">
      <c r="B42" s="79" t="s">
        <v>114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79" t="s">
        <v>115</v>
      </c>
      <c r="C45" s="32">
        <f>C51*$C$6</f>
        <v>309206.26412510435</v>
      </c>
    </row>
    <row r="46" spans="1:5" ht="15.75" customHeight="1" x14ac:dyDescent="0.2">
      <c r="B46" s="79" t="s">
        <v>116</v>
      </c>
      <c r="C46" s="32">
        <f t="shared" ref="C46:C48" si="1">C52*$C$6</f>
        <v>1100961.6980212049</v>
      </c>
    </row>
    <row r="47" spans="1:5" ht="15.75" customHeight="1" x14ac:dyDescent="0.2">
      <c r="B47" s="79" t="s">
        <v>117</v>
      </c>
      <c r="C47" s="32">
        <f t="shared" si="1"/>
        <v>812837.6791773577</v>
      </c>
    </row>
    <row r="48" spans="1:5" ht="15.75" customHeight="1" x14ac:dyDescent="0.2">
      <c r="B48" s="79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79" t="s">
        <v>115</v>
      </c>
      <c r="C51" s="110">
        <v>0.12704523580365737</v>
      </c>
    </row>
    <row r="52" spans="1:3" ht="15.75" customHeight="1" x14ac:dyDescent="0.2">
      <c r="B52" s="79" t="s">
        <v>116</v>
      </c>
      <c r="C52" s="110">
        <v>0.4523580365736285</v>
      </c>
    </row>
    <row r="53" spans="1:3" ht="15.75" customHeight="1" x14ac:dyDescent="0.2">
      <c r="B53" s="79" t="s">
        <v>117</v>
      </c>
      <c r="C53" s="110">
        <v>0.33397497593840231</v>
      </c>
    </row>
    <row r="54" spans="1:3" ht="15.75" customHeight="1" x14ac:dyDescent="0.2">
      <c r="B54" s="79" t="s">
        <v>118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/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3" t="s">
        <v>234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235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236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237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238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239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240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241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242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249</v>
      </c>
      <c r="B35" s="99" t="s">
        <v>244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245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246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247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abSelected="1" topLeftCell="A6" workbookViewId="0">
      <selection activeCell="J61" sqref="J6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/>
  </sheetViews>
  <sheetFormatPr baseColWidth="10" defaultColWidth="11.5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0.76409370845240454</v>
      </c>
      <c r="F13" s="4">
        <f>1/(1 + (F7-1)*(1-'Baseline year demographics'!$C$8))</f>
        <v>0.76409370845240454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4">
        <v>1.04</v>
      </c>
      <c r="D21" s="44">
        <v>1.04</v>
      </c>
      <c r="E21" s="44">
        <v>1.04</v>
      </c>
      <c r="F21" s="44">
        <v>1.04</v>
      </c>
      <c r="G21" s="44">
        <v>1.04</v>
      </c>
    </row>
    <row r="23" spans="1:7" x14ac:dyDescent="0.15">
      <c r="A23" s="10" t="s">
        <v>150</v>
      </c>
      <c r="B23" s="4" t="s">
        <v>213</v>
      </c>
      <c r="C23" s="44">
        <v>1.04</v>
      </c>
      <c r="D23" s="44">
        <v>1.04</v>
      </c>
      <c r="E23" s="44">
        <v>1.04</v>
      </c>
      <c r="F23" s="44">
        <v>1.04</v>
      </c>
      <c r="G23" s="44">
        <v>1.04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/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45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5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5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5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5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5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5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5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5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5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5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5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5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5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5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45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5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5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5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5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5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5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5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5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5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5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5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5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5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5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45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5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5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5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5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5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5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5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5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5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5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5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5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5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5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/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165</v>
      </c>
      <c r="E3" s="74"/>
    </row>
    <row r="4" spans="1:5" x14ac:dyDescent="0.15">
      <c r="A4" s="72"/>
      <c r="B4" s="73" t="s">
        <v>7</v>
      </c>
      <c r="C4" s="73"/>
      <c r="D4" s="119" t="s">
        <v>165</v>
      </c>
      <c r="E4" s="74"/>
    </row>
    <row r="5" spans="1:5" x14ac:dyDescent="0.15">
      <c r="A5" s="72"/>
      <c r="B5" s="73" t="s">
        <v>8</v>
      </c>
      <c r="C5" s="73"/>
      <c r="D5" s="120" t="s">
        <v>165</v>
      </c>
      <c r="E5" s="74"/>
    </row>
    <row r="6" spans="1:5" x14ac:dyDescent="0.15">
      <c r="A6" s="72"/>
      <c r="B6" s="73" t="s">
        <v>9</v>
      </c>
      <c r="C6" s="73"/>
      <c r="D6" s="120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/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/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2" sqref="A1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6" sqref="B6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5" t="s">
        <v>77</v>
      </c>
      <c r="C2" s="44">
        <v>1</v>
      </c>
      <c r="D2" s="44">
        <v>1</v>
      </c>
      <c r="E2" s="42">
        <v>1</v>
      </c>
      <c r="F2" s="42">
        <v>1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4">
        <v>0.3</v>
      </c>
      <c r="M2" s="44">
        <v>0.3</v>
      </c>
      <c r="N2" s="44">
        <v>0.3</v>
      </c>
      <c r="O2" s="44">
        <v>0.3</v>
      </c>
    </row>
    <row r="3" spans="1:15" x14ac:dyDescent="0.15">
      <c r="B3" s="45" t="s">
        <v>139</v>
      </c>
      <c r="C3" s="44">
        <v>1</v>
      </c>
      <c r="D3" s="44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4">
        <v>0.3</v>
      </c>
      <c r="M3" s="44">
        <v>0.3</v>
      </c>
      <c r="N3" s="44">
        <v>0.3</v>
      </c>
      <c r="O3" s="44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4">
        <v>0.6</v>
      </c>
      <c r="F21" s="44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4">
        <v>0.6</v>
      </c>
      <c r="F22" s="44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4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4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4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/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/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45">
        <v>0.62</v>
      </c>
      <c r="G7" s="45">
        <v>0.62</v>
      </c>
      <c r="H7" s="45">
        <v>0.62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45">
        <v>0.62</v>
      </c>
      <c r="G9" s="45">
        <v>0.62</v>
      </c>
      <c r="H9" s="45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45">
        <v>0.62</v>
      </c>
      <c r="G11" s="45">
        <v>0.62</v>
      </c>
      <c r="H11" s="45">
        <v>0.62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45">
        <v>0.62</v>
      </c>
      <c r="G13" s="45">
        <v>0.62</v>
      </c>
      <c r="H13" s="45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45">
        <v>0.62</v>
      </c>
      <c r="G15" s="45">
        <v>0.62</v>
      </c>
      <c r="H15" s="45">
        <v>0.62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45">
        <v>0.62</v>
      </c>
      <c r="G17" s="45">
        <v>0.62</v>
      </c>
      <c r="H17" s="45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/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/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/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3" t="s">
        <v>48</v>
      </c>
      <c r="C1" s="104" t="s">
        <v>234</v>
      </c>
      <c r="D1" s="104" t="s">
        <v>235</v>
      </c>
      <c r="E1" s="104" t="s">
        <v>236</v>
      </c>
      <c r="F1" s="1"/>
    </row>
    <row r="2" spans="1:6" x14ac:dyDescent="0.15">
      <c r="A2" t="s">
        <v>268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opLeftCell="A3" workbookViewId="0">
      <selection activeCell="O36" sqref="O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f>'Programs cost and coverage'!$B6+'Baseline year demographics'!$C12</f>
        <v>0.221</v>
      </c>
      <c r="M36" s="109">
        <f>'Programs cost and coverage'!$B6+'Baseline year demographics'!$C12</f>
        <v>0.221</v>
      </c>
      <c r="N36" s="109">
        <f>'Programs cost and coverage'!$B6+'Baseline year demographics'!$C12</f>
        <v>0.221</v>
      </c>
      <c r="O36" s="109">
        <f>'Programs cost and coverage'!$B6+'Baseline year demographics'!$C12</f>
        <v>0.221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144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145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146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20" sqref="B20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144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145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146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workbookViewId="0">
      <selection activeCell="C39" sqref="C39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/>
    </row>
    <row r="10" spans="1:3" x14ac:dyDescent="0.15">
      <c r="A10" t="s">
        <v>125</v>
      </c>
    </row>
    <row r="11" spans="1:3" x14ac:dyDescent="0.15">
      <c r="A11" t="s">
        <v>133</v>
      </c>
      <c r="C11" s="4"/>
    </row>
    <row r="12" spans="1:3" x14ac:dyDescent="0.15">
      <c r="A12" t="s">
        <v>126</v>
      </c>
    </row>
    <row r="13" spans="1:3" x14ac:dyDescent="0.15">
      <c r="A13" t="s">
        <v>134</v>
      </c>
      <c r="C13" s="4"/>
    </row>
    <row r="14" spans="1:3" x14ac:dyDescent="0.15">
      <c r="A14" t="s">
        <v>123</v>
      </c>
    </row>
    <row r="15" spans="1:3" x14ac:dyDescent="0.15">
      <c r="A15" t="s">
        <v>131</v>
      </c>
      <c r="C15" s="4"/>
    </row>
    <row r="16" spans="1:3" x14ac:dyDescent="0.15">
      <c r="A16" t="s">
        <v>121</v>
      </c>
    </row>
    <row r="17" spans="1:3" x14ac:dyDescent="0.15">
      <c r="A17" t="s">
        <v>129</v>
      </c>
      <c r="C17" s="4"/>
    </row>
    <row r="18" spans="1:3" x14ac:dyDescent="0.15">
      <c r="A18" t="s">
        <v>122</v>
      </c>
    </row>
    <row r="19" spans="1:3" x14ac:dyDescent="0.15">
      <c r="A19" t="s">
        <v>130</v>
      </c>
      <c r="C19" s="4"/>
    </row>
    <row r="20" spans="1:3" x14ac:dyDescent="0.15">
      <c r="A20" t="s">
        <v>120</v>
      </c>
    </row>
    <row r="21" spans="1:3" ht="14" customHeight="1" x14ac:dyDescent="0.15">
      <c r="A21" t="s">
        <v>128</v>
      </c>
      <c r="C21" s="4"/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/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/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24" sqref="A24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4" t="s">
        <v>161</v>
      </c>
      <c r="B52" t="s">
        <v>165</v>
      </c>
      <c r="F52" t="s">
        <v>165</v>
      </c>
    </row>
    <row r="53" spans="1:8" x14ac:dyDescent="0.15">
      <c r="A53" s="134" t="s">
        <v>162</v>
      </c>
      <c r="B53" t="s">
        <v>165</v>
      </c>
      <c r="F53" t="s">
        <v>165</v>
      </c>
    </row>
    <row r="54" spans="1:8" x14ac:dyDescent="0.15">
      <c r="A54" s="134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/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11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11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11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11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11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11"/>
    </row>
    <row r="8" spans="1:11" x14ac:dyDescent="0.15">
      <c r="A8" s="10" t="s">
        <v>116</v>
      </c>
      <c r="C8" t="s">
        <v>165</v>
      </c>
      <c r="I8" t="s">
        <v>165</v>
      </c>
      <c r="J8" s="11"/>
    </row>
    <row r="9" spans="1:11" x14ac:dyDescent="0.15">
      <c r="A9" s="10" t="s">
        <v>117</v>
      </c>
      <c r="C9" t="s">
        <v>165</v>
      </c>
      <c r="I9" t="s">
        <v>165</v>
      </c>
      <c r="J9" s="11"/>
    </row>
    <row r="10" spans="1:11" x14ac:dyDescent="0.15">
      <c r="A10" s="10" t="s">
        <v>118</v>
      </c>
      <c r="C10" t="s">
        <v>165</v>
      </c>
      <c r="I10" t="s">
        <v>165</v>
      </c>
      <c r="J10" s="11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24" sqref="A2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1" t="s">
        <v>203</v>
      </c>
      <c r="B1" s="121" t="s">
        <v>212</v>
      </c>
      <c r="C1" s="121" t="s">
        <v>141</v>
      </c>
      <c r="D1" s="121" t="s">
        <v>142</v>
      </c>
    </row>
    <row r="2" spans="1:4" ht="15.75" customHeight="1" x14ac:dyDescent="0.2">
      <c r="A2" s="122" t="s">
        <v>55</v>
      </c>
      <c r="B2" s="123">
        <v>0</v>
      </c>
      <c r="C2" s="123">
        <v>0.95</v>
      </c>
      <c r="D2" s="123">
        <v>25</v>
      </c>
    </row>
    <row r="3" spans="1:4" ht="15.75" customHeight="1" x14ac:dyDescent="0.2">
      <c r="A3" s="124" t="s">
        <v>268</v>
      </c>
      <c r="B3" s="125">
        <v>0</v>
      </c>
      <c r="C3" s="126">
        <v>0.85</v>
      </c>
      <c r="D3" s="126">
        <v>0.8</v>
      </c>
    </row>
    <row r="4" spans="1:4" ht="15.75" customHeight="1" x14ac:dyDescent="0.2">
      <c r="A4" s="127" t="s">
        <v>264</v>
      </c>
      <c r="B4" s="125">
        <v>0</v>
      </c>
      <c r="C4" s="126">
        <v>0.85</v>
      </c>
      <c r="D4" s="126">
        <v>7</v>
      </c>
    </row>
    <row r="5" spans="1:4" ht="15.75" customHeight="1" x14ac:dyDescent="0.2">
      <c r="A5" s="127" t="s">
        <v>143</v>
      </c>
      <c r="B5" s="126">
        <v>0</v>
      </c>
      <c r="C5" s="126">
        <v>0.85</v>
      </c>
      <c r="D5" s="126">
        <f>180</f>
        <v>180</v>
      </c>
    </row>
    <row r="6" spans="1:4" ht="15.75" customHeight="1" x14ac:dyDescent="0.2">
      <c r="A6" s="127" t="s">
        <v>185</v>
      </c>
      <c r="B6" s="125">
        <v>0</v>
      </c>
      <c r="C6" s="126">
        <v>0.85</v>
      </c>
      <c r="D6" s="126">
        <f>SUM('Programs family planning'!E2:E10)</f>
        <v>0.82100000000000006</v>
      </c>
    </row>
    <row r="7" spans="1:4" ht="15.75" customHeight="1" x14ac:dyDescent="0.2">
      <c r="A7" s="128" t="s">
        <v>145</v>
      </c>
      <c r="B7" s="129">
        <v>0.36</v>
      </c>
      <c r="C7" s="123">
        <v>0.8</v>
      </c>
      <c r="D7" s="123">
        <v>0.25</v>
      </c>
    </row>
    <row r="8" spans="1:4" ht="15.75" customHeight="1" x14ac:dyDescent="0.2">
      <c r="A8" s="127" t="s">
        <v>146</v>
      </c>
      <c r="B8" s="126">
        <v>0</v>
      </c>
      <c r="C8" s="126">
        <v>0.8</v>
      </c>
      <c r="D8" s="126">
        <v>0.75</v>
      </c>
    </row>
    <row r="9" spans="1:4" ht="15.75" customHeight="1" x14ac:dyDescent="0.2">
      <c r="A9" s="127" t="s">
        <v>144</v>
      </c>
      <c r="B9" s="126">
        <v>0</v>
      </c>
      <c r="C9" s="126">
        <v>0.12</v>
      </c>
      <c r="D9" s="126">
        <v>0.19</v>
      </c>
    </row>
    <row r="10" spans="1:4" ht="15.75" customHeight="1" x14ac:dyDescent="0.2">
      <c r="A10" s="127" t="s">
        <v>124</v>
      </c>
      <c r="B10" s="126">
        <v>0</v>
      </c>
      <c r="C10" s="126">
        <v>0.85</v>
      </c>
      <c r="D10" s="126">
        <v>0.73</v>
      </c>
    </row>
    <row r="11" spans="1:4" ht="15.75" customHeight="1" x14ac:dyDescent="0.2">
      <c r="A11" s="127" t="s">
        <v>132</v>
      </c>
      <c r="B11" s="126">
        <v>0</v>
      </c>
      <c r="C11" s="126">
        <v>0.85</v>
      </c>
      <c r="D11" s="126">
        <v>0.73</v>
      </c>
    </row>
    <row r="12" spans="1:4" ht="15.75" customHeight="1" x14ac:dyDescent="0.2">
      <c r="A12" s="127" t="s">
        <v>125</v>
      </c>
      <c r="B12" s="126">
        <v>0</v>
      </c>
      <c r="C12" s="126">
        <v>0.85</v>
      </c>
      <c r="D12" s="126">
        <v>1.78</v>
      </c>
    </row>
    <row r="13" spans="1:4" ht="15.75" customHeight="1" x14ac:dyDescent="0.2">
      <c r="A13" s="127" t="s">
        <v>133</v>
      </c>
      <c r="B13" s="126">
        <v>0</v>
      </c>
      <c r="C13" s="126">
        <v>0.85</v>
      </c>
      <c r="D13" s="126">
        <v>1.78</v>
      </c>
    </row>
    <row r="14" spans="1:4" ht="15.75" customHeight="1" x14ac:dyDescent="0.2">
      <c r="A14" s="127" t="s">
        <v>126</v>
      </c>
      <c r="B14" s="126">
        <v>0</v>
      </c>
      <c r="C14" s="126">
        <v>0.85</v>
      </c>
      <c r="D14" s="126">
        <v>0.24</v>
      </c>
    </row>
    <row r="15" spans="1:4" ht="15.75" customHeight="1" x14ac:dyDescent="0.2">
      <c r="A15" s="127" t="s">
        <v>134</v>
      </c>
      <c r="B15" s="126">
        <v>0</v>
      </c>
      <c r="C15" s="126">
        <v>0.85</v>
      </c>
      <c r="D15" s="126">
        <v>0.24</v>
      </c>
    </row>
    <row r="16" spans="1:4" ht="15.75" customHeight="1" x14ac:dyDescent="0.2">
      <c r="A16" s="127" t="s">
        <v>123</v>
      </c>
      <c r="B16" s="126">
        <v>0</v>
      </c>
      <c r="C16" s="126">
        <v>0.85</v>
      </c>
      <c r="D16" s="126">
        <v>0.55000000000000004</v>
      </c>
    </row>
    <row r="17" spans="1:5" ht="15.75" customHeight="1" x14ac:dyDescent="0.2">
      <c r="A17" s="127" t="s">
        <v>131</v>
      </c>
      <c r="B17" s="126">
        <v>0</v>
      </c>
      <c r="C17" s="126">
        <v>0.85</v>
      </c>
      <c r="D17" s="126">
        <v>0.55000000000000004</v>
      </c>
    </row>
    <row r="18" spans="1:5" ht="15.75" customHeight="1" x14ac:dyDescent="0.2">
      <c r="A18" s="127" t="s">
        <v>121</v>
      </c>
      <c r="B18" s="126">
        <v>0</v>
      </c>
      <c r="C18" s="126">
        <v>0.85</v>
      </c>
      <c r="D18" s="126">
        <v>0.73</v>
      </c>
    </row>
    <row r="19" spans="1:5" ht="15.75" customHeight="1" x14ac:dyDescent="0.2">
      <c r="A19" s="127" t="s">
        <v>129</v>
      </c>
      <c r="B19" s="126">
        <v>0</v>
      </c>
      <c r="C19" s="126">
        <v>0.85</v>
      </c>
      <c r="D19" s="126">
        <v>0.73</v>
      </c>
    </row>
    <row r="20" spans="1:5" ht="15.75" customHeight="1" x14ac:dyDescent="0.2">
      <c r="A20" s="127" t="s">
        <v>122</v>
      </c>
      <c r="B20" s="126">
        <v>0</v>
      </c>
      <c r="C20" s="126">
        <v>0.85</v>
      </c>
      <c r="D20" s="126">
        <v>1.78</v>
      </c>
    </row>
    <row r="21" spans="1:5" ht="15.75" customHeight="1" x14ac:dyDescent="0.2">
      <c r="A21" s="127" t="s">
        <v>130</v>
      </c>
      <c r="B21" s="126">
        <v>0</v>
      </c>
      <c r="C21" s="126">
        <v>0.85</v>
      </c>
      <c r="D21" s="126">
        <v>1.78</v>
      </c>
    </row>
    <row r="22" spans="1:5" ht="15.75" customHeight="1" x14ac:dyDescent="0.2">
      <c r="A22" s="127" t="s">
        <v>120</v>
      </c>
      <c r="B22" s="126">
        <v>0</v>
      </c>
      <c r="C22" s="126">
        <v>0.85</v>
      </c>
      <c r="D22" s="126">
        <v>0.55000000000000004</v>
      </c>
    </row>
    <row r="23" spans="1:5" ht="15.75" customHeight="1" x14ac:dyDescent="0.2">
      <c r="A23" s="127" t="s">
        <v>128</v>
      </c>
      <c r="B23" s="126">
        <v>0</v>
      </c>
      <c r="C23" s="126">
        <v>0.85</v>
      </c>
      <c r="D23" s="126">
        <v>0.55000000000000004</v>
      </c>
    </row>
    <row r="24" spans="1:5" ht="15.75" customHeight="1" x14ac:dyDescent="0.2">
      <c r="A24" s="122" t="s">
        <v>119</v>
      </c>
      <c r="B24" s="123">
        <v>0.34599999999999997</v>
      </c>
      <c r="C24" s="123">
        <v>0.95</v>
      </c>
      <c r="D24" s="123">
        <v>2.06</v>
      </c>
    </row>
    <row r="25" spans="1:5" ht="15.75" customHeight="1" x14ac:dyDescent="0.2">
      <c r="A25" s="127" t="s">
        <v>77</v>
      </c>
      <c r="B25" s="126">
        <v>0</v>
      </c>
      <c r="C25" s="126">
        <v>0.85</v>
      </c>
      <c r="D25" s="126">
        <v>1.78</v>
      </c>
    </row>
    <row r="26" spans="1:5" ht="15.75" customHeight="1" x14ac:dyDescent="0.2">
      <c r="A26" s="127" t="s">
        <v>139</v>
      </c>
      <c r="B26" s="126">
        <v>0</v>
      </c>
      <c r="C26" s="126">
        <v>0.85</v>
      </c>
      <c r="D26" s="126">
        <v>1.78</v>
      </c>
    </row>
    <row r="27" spans="1:5" ht="15.75" customHeight="1" x14ac:dyDescent="0.2">
      <c r="A27" s="128" t="s">
        <v>97</v>
      </c>
      <c r="B27" s="123">
        <v>0.80800000000000005</v>
      </c>
      <c r="C27" s="123">
        <v>0.95</v>
      </c>
      <c r="D27" s="123">
        <v>0.05</v>
      </c>
    </row>
    <row r="28" spans="1:5" ht="15.75" customHeight="1" x14ac:dyDescent="0.15">
      <c r="A28" s="4" t="s">
        <v>81</v>
      </c>
      <c r="B28" s="14">
        <v>0</v>
      </c>
      <c r="C28" s="14">
        <v>0.95</v>
      </c>
      <c r="D28" s="18">
        <v>0.13</v>
      </c>
      <c r="E28" s="4"/>
    </row>
    <row r="29" spans="1:5" ht="15.75" customHeight="1" x14ac:dyDescent="0.2">
      <c r="A29" s="127" t="s">
        <v>82</v>
      </c>
      <c r="B29" s="126">
        <v>0</v>
      </c>
      <c r="C29" s="126">
        <v>0</v>
      </c>
      <c r="D29" s="126">
        <v>0.74</v>
      </c>
    </row>
    <row r="30" spans="1:5" ht="15.75" customHeight="1" x14ac:dyDescent="0.2">
      <c r="A30" s="127" t="s">
        <v>80</v>
      </c>
      <c r="B30" s="126">
        <v>0</v>
      </c>
      <c r="C30" s="126">
        <v>0</v>
      </c>
      <c r="D30" s="126">
        <v>0.18</v>
      </c>
    </row>
    <row r="31" spans="1:5" ht="15.75" customHeight="1" x14ac:dyDescent="0.2">
      <c r="A31" s="128" t="s">
        <v>78</v>
      </c>
      <c r="B31" s="123">
        <v>0.50800000000000001</v>
      </c>
      <c r="C31" s="123">
        <v>0.95</v>
      </c>
      <c r="D31" s="129">
        <v>2.61</v>
      </c>
    </row>
    <row r="32" spans="1:5" ht="15.75" customHeight="1" x14ac:dyDescent="0.2">
      <c r="A32" s="127" t="s">
        <v>266</v>
      </c>
      <c r="B32" s="125">
        <v>0</v>
      </c>
      <c r="C32" s="126">
        <v>0.85</v>
      </c>
      <c r="D32" s="126">
        <v>11</v>
      </c>
    </row>
    <row r="33" spans="1:4" ht="15.75" customHeight="1" x14ac:dyDescent="0.2">
      <c r="A33" s="127" t="s">
        <v>265</v>
      </c>
      <c r="B33" s="125">
        <v>0</v>
      </c>
      <c r="C33" s="126">
        <v>0.85</v>
      </c>
      <c r="D33" s="126">
        <v>11</v>
      </c>
    </row>
    <row r="34" spans="1:4" ht="15.75" customHeight="1" x14ac:dyDescent="0.2">
      <c r="A34" s="127" t="s">
        <v>135</v>
      </c>
      <c r="B34" s="126">
        <v>0</v>
      </c>
      <c r="C34" s="126">
        <v>0.85</v>
      </c>
      <c r="D34" s="126">
        <v>2.99</v>
      </c>
    </row>
    <row r="35" spans="1:4" ht="15.75" customHeight="1" x14ac:dyDescent="0.2">
      <c r="A35" s="130" t="s">
        <v>138</v>
      </c>
      <c r="B35" s="123">
        <v>0.3538</v>
      </c>
      <c r="C35" s="123">
        <v>0.95</v>
      </c>
      <c r="D35" s="123">
        <v>3.78</v>
      </c>
    </row>
    <row r="36" spans="1:4" ht="15.75" customHeight="1" x14ac:dyDescent="0.2">
      <c r="A36" s="127" t="s">
        <v>262</v>
      </c>
      <c r="B36" s="125">
        <v>0</v>
      </c>
      <c r="C36" s="126">
        <v>0.85</v>
      </c>
      <c r="D36" s="126">
        <v>23.84</v>
      </c>
    </row>
    <row r="37" spans="1:4" ht="15.75" customHeight="1" x14ac:dyDescent="0.2">
      <c r="A37" s="128" t="s">
        <v>127</v>
      </c>
      <c r="B37" s="123">
        <v>0</v>
      </c>
      <c r="C37" s="123">
        <v>0.95</v>
      </c>
      <c r="D37" s="123">
        <v>48</v>
      </c>
    </row>
    <row r="38" spans="1:4" ht="15.75" customHeight="1" x14ac:dyDescent="0.2">
      <c r="A38" s="127" t="s">
        <v>75</v>
      </c>
      <c r="B38" s="126">
        <v>0</v>
      </c>
      <c r="C38" s="126">
        <v>0.85</v>
      </c>
      <c r="D38" s="126">
        <v>50</v>
      </c>
    </row>
    <row r="39" spans="1:4" ht="15.75" customHeight="1" x14ac:dyDescent="0.2">
      <c r="A39" s="127" t="s">
        <v>136</v>
      </c>
      <c r="B39" s="126">
        <v>0</v>
      </c>
      <c r="C39" s="126">
        <v>0.85</v>
      </c>
      <c r="D39" s="126">
        <v>51</v>
      </c>
    </row>
    <row r="40" spans="1:4" ht="15.75" customHeight="1" x14ac:dyDescent="0.2">
      <c r="A40" s="127" t="s">
        <v>74</v>
      </c>
      <c r="B40" s="126">
        <v>0</v>
      </c>
      <c r="C40" s="126">
        <v>0.85</v>
      </c>
      <c r="D40" s="126">
        <v>4.6500000000000004</v>
      </c>
    </row>
    <row r="41" spans="1:4" ht="15.75" customHeight="1" x14ac:dyDescent="0.2">
      <c r="A41" s="131" t="s">
        <v>137</v>
      </c>
      <c r="B41" s="123">
        <v>0.1</v>
      </c>
      <c r="C41" s="123">
        <v>0.95</v>
      </c>
      <c r="D41" s="123">
        <v>4.6500000000000004</v>
      </c>
    </row>
    <row r="42" spans="1:4" ht="15.75" customHeight="1" x14ac:dyDescent="0.2">
      <c r="A42" s="128" t="s">
        <v>151</v>
      </c>
      <c r="B42" s="123">
        <v>0</v>
      </c>
      <c r="C42" s="123">
        <v>0.95</v>
      </c>
      <c r="D42" s="129">
        <f>40*AVERAGE('Incidence of conditions'!B5:F5)</f>
        <v>4.7195394035926403</v>
      </c>
    </row>
    <row r="43" spans="1:4" ht="15.75" customHeight="1" x14ac:dyDescent="0.2">
      <c r="A43" s="128" t="s">
        <v>152</v>
      </c>
      <c r="B43" s="123">
        <v>0</v>
      </c>
      <c r="C43" s="123">
        <v>0.95</v>
      </c>
      <c r="D43" s="129">
        <f>90*AVERAGE('Incidence of conditions'!B6:F6)</f>
        <v>5.2956558655829511</v>
      </c>
    </row>
    <row r="44" spans="1:4" ht="15.75" customHeight="1" x14ac:dyDescent="0.2">
      <c r="A44" s="128" t="s">
        <v>47</v>
      </c>
      <c r="B44" s="123">
        <v>0.89970000000000006</v>
      </c>
      <c r="C44" s="123">
        <v>0.95</v>
      </c>
      <c r="D44" s="123">
        <v>0.41</v>
      </c>
    </row>
    <row r="45" spans="1:4" ht="15.75" customHeight="1" x14ac:dyDescent="0.2">
      <c r="A45" s="122" t="s">
        <v>261</v>
      </c>
      <c r="B45" s="132">
        <v>0.80700000000000005</v>
      </c>
      <c r="C45" s="123">
        <v>0.95</v>
      </c>
      <c r="D45" s="123">
        <v>0.9</v>
      </c>
    </row>
    <row r="46" spans="1:4" ht="15.75" customHeight="1" x14ac:dyDescent="0.2">
      <c r="A46" s="122" t="s">
        <v>260</v>
      </c>
      <c r="B46" s="132">
        <v>0.73199999999999998</v>
      </c>
      <c r="C46" s="123">
        <v>0.95</v>
      </c>
      <c r="D46" s="123">
        <v>0.9</v>
      </c>
    </row>
    <row r="47" spans="1:4" ht="15.75" customHeight="1" x14ac:dyDescent="0.2">
      <c r="A47" s="122" t="s">
        <v>259</v>
      </c>
      <c r="B47" s="132">
        <v>0.316</v>
      </c>
      <c r="C47" s="123">
        <v>0.95</v>
      </c>
      <c r="D47" s="123">
        <v>79</v>
      </c>
    </row>
    <row r="48" spans="1:4" ht="15.75" customHeight="1" x14ac:dyDescent="0.2">
      <c r="A48" s="122" t="s">
        <v>257</v>
      </c>
      <c r="B48" s="132">
        <v>0.59699999999999998</v>
      </c>
      <c r="C48" s="123">
        <v>0.95</v>
      </c>
      <c r="D48" s="123">
        <v>31</v>
      </c>
    </row>
    <row r="49" spans="1:4" ht="15.75" customHeight="1" x14ac:dyDescent="0.2">
      <c r="A49" s="122" t="s">
        <v>258</v>
      </c>
      <c r="B49" s="132">
        <v>0.19900000000000001</v>
      </c>
      <c r="C49" s="123">
        <v>0.95</v>
      </c>
      <c r="D49" s="123">
        <v>102</v>
      </c>
    </row>
    <row r="50" spans="1:4" ht="15.75" customHeight="1" x14ac:dyDescent="0.2">
      <c r="A50" s="122" t="s">
        <v>263</v>
      </c>
      <c r="B50" s="132">
        <v>0.13400000000000001</v>
      </c>
      <c r="C50" s="123">
        <v>0.95</v>
      </c>
      <c r="D50" s="129">
        <v>5.53</v>
      </c>
    </row>
    <row r="51" spans="1:4" ht="15.75" customHeight="1" x14ac:dyDescent="0.2">
      <c r="A51" s="127" t="s">
        <v>140</v>
      </c>
      <c r="B51" s="126">
        <v>0</v>
      </c>
      <c r="C51" s="126">
        <v>0.85</v>
      </c>
      <c r="D51" s="126">
        <v>4</v>
      </c>
    </row>
    <row r="52" spans="1:4" s="11" customFormat="1" ht="15.75" customHeight="1" x14ac:dyDescent="0.2">
      <c r="A52" s="122" t="s">
        <v>161</v>
      </c>
      <c r="B52" s="143">
        <v>0</v>
      </c>
      <c r="C52" s="29">
        <v>0.95</v>
      </c>
      <c r="D52" s="142" t="s">
        <v>270</v>
      </c>
    </row>
    <row r="53" spans="1:4" ht="15.75" customHeight="1" x14ac:dyDescent="0.2">
      <c r="A53" s="122" t="s">
        <v>162</v>
      </c>
      <c r="B53" s="140">
        <v>0</v>
      </c>
      <c r="C53" s="141">
        <v>0.95</v>
      </c>
      <c r="D53" s="142" t="s">
        <v>270</v>
      </c>
    </row>
    <row r="54" spans="1:4" ht="15.75" customHeight="1" x14ac:dyDescent="0.2">
      <c r="A54" s="122" t="s">
        <v>163</v>
      </c>
      <c r="B54" s="140">
        <v>0</v>
      </c>
      <c r="C54" s="141">
        <v>0.95</v>
      </c>
      <c r="D54" s="142" t="s">
        <v>270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workbookViewId="0"/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289</v>
      </c>
      <c r="B1" s="10" t="s">
        <v>193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>
        <f>SUM(Distributions!$C$4:$C$5)</f>
        <v>0.13300000000000001</v>
      </c>
      <c r="D2" s="82">
        <f>SUM(Distributions!$C$4:$C$5)</f>
        <v>0.13300000000000001</v>
      </c>
      <c r="E2" s="82">
        <f>SUM(Distributions!$C$4:$C$5)</f>
        <v>0.13300000000000001</v>
      </c>
      <c r="F2" s="82">
        <f>SUM(Distributions!$C$4:$C$5)</f>
        <v>0.13300000000000001</v>
      </c>
      <c r="G2" s="82">
        <f>SUM(Distributions!$C$4:$C$5)</f>
        <v>0.13300000000000001</v>
      </c>
      <c r="H2" s="82">
        <f>SUM(Distributions!$C$4:$C$5)</f>
        <v>0.13300000000000001</v>
      </c>
      <c r="I2" s="82">
        <f>SUM(Distributions!$C$4:$C$5)</f>
        <v>0.13300000000000001</v>
      </c>
      <c r="J2" s="82">
        <f>SUM(Distributions!$C$4:$C$5)</f>
        <v>0.13300000000000001</v>
      </c>
      <c r="K2" s="82">
        <f>SUM(Distributions!$C$4:$C$5)</f>
        <v>0.13300000000000001</v>
      </c>
    </row>
    <row r="3" spans="1:11" x14ac:dyDescent="0.15">
      <c r="B3" s="10" t="s">
        <v>7</v>
      </c>
      <c r="C3" s="82">
        <f>SUM(Distributions!D$4:D$5)</f>
        <v>0.13300000000000001</v>
      </c>
      <c r="D3" s="82">
        <f>SUM(Distributions!D$4:D$5)</f>
        <v>0.13300000000000001</v>
      </c>
      <c r="E3" s="82">
        <f>SUM(Distributions!D$4:D$5)</f>
        <v>0.13300000000000001</v>
      </c>
      <c r="F3" s="82">
        <f>SUM(Distributions!D$4:D$5)</f>
        <v>0.13300000000000001</v>
      </c>
      <c r="G3" s="82">
        <f>SUM(Distributions!D$4:D$5)</f>
        <v>0.13300000000000001</v>
      </c>
      <c r="H3" s="82">
        <f>SUM(Distributions!D$4:D$5)</f>
        <v>0.13300000000000001</v>
      </c>
      <c r="I3" s="82">
        <f>SUM(Distributions!D$4:D$5)</f>
        <v>0.13300000000000001</v>
      </c>
      <c r="J3" s="82">
        <f>SUM(Distributions!D$4:D$5)</f>
        <v>0.13300000000000001</v>
      </c>
      <c r="K3" s="82">
        <f>SUM(Distributions!D$4:D$5)</f>
        <v>0.13300000000000001</v>
      </c>
    </row>
    <row r="4" spans="1:11" x14ac:dyDescent="0.15">
      <c r="B4" s="10" t="s">
        <v>8</v>
      </c>
      <c r="C4" s="82">
        <f>SUM(Distributions!E$4:E$5)</f>
        <v>0.19108504098360654</v>
      </c>
      <c r="D4" s="82">
        <f>SUM(Distributions!E$4:E$5)</f>
        <v>0.19108504098360654</v>
      </c>
      <c r="E4" s="82">
        <f>SUM(Distributions!E$4:E$5)</f>
        <v>0.19108504098360654</v>
      </c>
      <c r="F4" s="82">
        <f>SUM(Distributions!E$4:E$5)</f>
        <v>0.19108504098360654</v>
      </c>
      <c r="G4" s="82">
        <f>SUM(Distributions!E$4:E$5)</f>
        <v>0.19108504098360654</v>
      </c>
      <c r="H4" s="82">
        <f>SUM(Distributions!E$4:E$5)</f>
        <v>0.19108504098360654</v>
      </c>
      <c r="I4" s="82">
        <f>SUM(Distributions!E$4:E$5)</f>
        <v>0.19108504098360654</v>
      </c>
      <c r="J4" s="82">
        <f>SUM(Distributions!E$4:E$5)</f>
        <v>0.19108504098360654</v>
      </c>
      <c r="K4" s="82">
        <f>SUM(Distributions!E$4:E$5)</f>
        <v>0.19108504098360654</v>
      </c>
    </row>
    <row r="5" spans="1:11" x14ac:dyDescent="0.15">
      <c r="B5" s="10" t="s">
        <v>9</v>
      </c>
      <c r="C5" s="82">
        <f>SUM(Distributions!F$4:F$5)</f>
        <v>0.37891670566214319</v>
      </c>
      <c r="D5" s="82">
        <f>SUM(Distributions!F$4:F$5)</f>
        <v>0.37891670566214319</v>
      </c>
      <c r="E5" s="82">
        <f>SUM(Distributions!F$4:F$5)</f>
        <v>0.37891670566214319</v>
      </c>
      <c r="F5" s="82">
        <f>SUM(Distributions!F$4:F$5)</f>
        <v>0.37891670566214319</v>
      </c>
      <c r="G5" s="82">
        <f>SUM(Distributions!F$4:F$5)</f>
        <v>0.37891670566214319</v>
      </c>
      <c r="H5" s="82">
        <f>SUM(Distributions!F$4:F$5)</f>
        <v>0.37891670566214319</v>
      </c>
      <c r="I5" s="82">
        <f>SUM(Distributions!F$4:F$5)</f>
        <v>0.37891670566214319</v>
      </c>
      <c r="J5" s="82">
        <f>SUM(Distributions!F$4:F$5)</f>
        <v>0.37891670566214319</v>
      </c>
      <c r="K5" s="82">
        <f>SUM(Distributions!F$4:F$5)</f>
        <v>0.37891670566214319</v>
      </c>
    </row>
    <row r="6" spans="1:11" x14ac:dyDescent="0.15">
      <c r="B6" s="10" t="s">
        <v>10</v>
      </c>
      <c r="C6" s="82">
        <f>SUM(Distributions!G$4:G$5)</f>
        <v>0.39358559498956158</v>
      </c>
      <c r="D6" s="82">
        <f>SUM(Distributions!G$4:G$5)</f>
        <v>0.39358559498956158</v>
      </c>
      <c r="E6" s="82">
        <f>SUM(Distributions!G$4:G$5)</f>
        <v>0.39358559498956158</v>
      </c>
      <c r="F6" s="82">
        <f>SUM(Distributions!G$4:G$5)</f>
        <v>0.39358559498956158</v>
      </c>
      <c r="G6" s="82">
        <f>SUM(Distributions!G$4:G$5)</f>
        <v>0.39358559498956158</v>
      </c>
      <c r="H6" s="82">
        <f>SUM(Distributions!G$4:G$5)</f>
        <v>0.39358559498956158</v>
      </c>
      <c r="I6" s="82">
        <f>SUM(Distributions!G$4:G$5)</f>
        <v>0.39358559498956158</v>
      </c>
      <c r="J6" s="82">
        <f>SUM(Distributions!G$4:G$5)</f>
        <v>0.39358559498956158</v>
      </c>
      <c r="K6" s="82">
        <f>SUM(Distributions!G$4:G$5)</f>
        <v>0.39358559498956158</v>
      </c>
    </row>
    <row r="8" spans="1:11" x14ac:dyDescent="0.15">
      <c r="A8" s="10" t="s">
        <v>27</v>
      </c>
      <c r="B8" s="10" t="s">
        <v>6</v>
      </c>
      <c r="K8" s="82">
        <f>SUM(Distributions!C10:C11)</f>
        <v>9.4E-2</v>
      </c>
    </row>
    <row r="9" spans="1:11" x14ac:dyDescent="0.15">
      <c r="B9" s="10" t="s">
        <v>7</v>
      </c>
      <c r="K9" s="82">
        <f>SUM(Distributions!D10:D11)</f>
        <v>9.4E-2</v>
      </c>
    </row>
    <row r="10" spans="1:11" x14ac:dyDescent="0.15">
      <c r="B10" s="10" t="s">
        <v>8</v>
      </c>
      <c r="K10" s="82">
        <f>SUM(Distributions!E10:E11)</f>
        <v>6.9747692307692316E-2</v>
      </c>
    </row>
    <row r="11" spans="1:11" x14ac:dyDescent="0.15">
      <c r="B11" s="10" t="s">
        <v>9</v>
      </c>
      <c r="K11" s="82">
        <f>SUM(Distributions!F10:F11)</f>
        <v>5.2643124415341441E-2</v>
      </c>
    </row>
    <row r="12" spans="1:11" x14ac:dyDescent="0.15">
      <c r="B12" s="10" t="s">
        <v>10</v>
      </c>
      <c r="K12" s="82">
        <f>SUM(Distributions!G10:G11)</f>
        <v>2.9665156004880597E-2</v>
      </c>
    </row>
    <row r="14" spans="1:11" x14ac:dyDescent="0.15">
      <c r="A14" s="10" t="s">
        <v>204</v>
      </c>
      <c r="B14" s="10" t="s">
        <v>6</v>
      </c>
      <c r="K14" s="82">
        <f>'Prevalence of anaemia'!C3</f>
        <v>0.05</v>
      </c>
    </row>
    <row r="15" spans="1:11" x14ac:dyDescent="0.15">
      <c r="B15" s="10" t="s">
        <v>7</v>
      </c>
      <c r="K15" s="82">
        <f>'Prevalence of anaemia'!D3</f>
        <v>0.05</v>
      </c>
    </row>
    <row r="16" spans="1:11" x14ac:dyDescent="0.15">
      <c r="B16" s="10" t="s">
        <v>8</v>
      </c>
      <c r="K16" s="82">
        <f>'Prevalence of anaemia'!E3</f>
        <v>0.32801999999999998</v>
      </c>
    </row>
    <row r="17" spans="1:11" x14ac:dyDescent="0.15">
      <c r="B17" s="10" t="s">
        <v>9</v>
      </c>
      <c r="K17" s="82">
        <f>'Prevalence of anaemia'!F3</f>
        <v>0.30639</v>
      </c>
    </row>
    <row r="18" spans="1:11" x14ac:dyDescent="0.15">
      <c r="B18" s="10" t="s">
        <v>10</v>
      </c>
      <c r="K18" s="82">
        <f>'Prevalence of anaemia'!G3</f>
        <v>0.20314000000000002</v>
      </c>
    </row>
    <row r="19" spans="1:11" x14ac:dyDescent="0.15">
      <c r="B19" s="10" t="s">
        <v>115</v>
      </c>
      <c r="K19" s="82">
        <f>'Prevalence of anaemia'!H3</f>
        <v>0.19865999999999998</v>
      </c>
    </row>
    <row r="20" spans="1:11" x14ac:dyDescent="0.15">
      <c r="B20" s="10" t="s">
        <v>116</v>
      </c>
      <c r="K20" s="82">
        <f>'Prevalence of anaemia'!I3</f>
        <v>0.18773999999999999</v>
      </c>
    </row>
    <row r="21" spans="1:11" x14ac:dyDescent="0.15">
      <c r="B21" s="10" t="s">
        <v>117</v>
      </c>
      <c r="K21" s="82">
        <f>'Prevalence of anaemia'!J3</f>
        <v>0.18185999999999999</v>
      </c>
    </row>
    <row r="22" spans="1:11" x14ac:dyDescent="0.15">
      <c r="B22" s="10" t="s">
        <v>118</v>
      </c>
      <c r="K22" s="82">
        <f>'Prevalence of anaemia'!K3</f>
        <v>0.18564</v>
      </c>
    </row>
    <row r="23" spans="1:11" x14ac:dyDescent="0.15">
      <c r="B23" s="10" t="s">
        <v>111</v>
      </c>
      <c r="K23" s="82">
        <f>'Prevalence of anaemia'!L3</f>
        <v>0.19865999999999998</v>
      </c>
    </row>
    <row r="24" spans="1:11" x14ac:dyDescent="0.15">
      <c r="B24" s="10" t="s">
        <v>112</v>
      </c>
      <c r="K24" s="82">
        <f>'Prevalence of anaemia'!M3</f>
        <v>0.18773999999999999</v>
      </c>
    </row>
    <row r="25" spans="1:11" x14ac:dyDescent="0.15">
      <c r="B25" s="10" t="s">
        <v>113</v>
      </c>
      <c r="K25" s="82">
        <f>'Prevalence of anaemia'!N3</f>
        <v>0.18185999999999999</v>
      </c>
    </row>
    <row r="26" spans="1:11" x14ac:dyDescent="0.15">
      <c r="B26" s="10" t="s">
        <v>114</v>
      </c>
      <c r="K26" s="82">
        <f>'Prevalence of anaemia'!O3</f>
        <v>0.18564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7"/>
  <sheetViews>
    <sheetView workbookViewId="0">
      <selection activeCell="A47" sqref="A47"/>
    </sheetView>
  </sheetViews>
  <sheetFormatPr baseColWidth="10" defaultRowHeight="13" x14ac:dyDescent="0.15"/>
  <sheetData>
    <row r="1" spans="1:16" x14ac:dyDescent="0.15">
      <c r="A1" s="10" t="s">
        <v>203</v>
      </c>
      <c r="B1" s="10" t="s">
        <v>286</v>
      </c>
      <c r="C1" s="86">
        <f>'Baseline year demographics'!$C2+1</f>
        <v>2017</v>
      </c>
      <c r="D1" s="86">
        <f>C1+1</f>
        <v>2018</v>
      </c>
      <c r="E1" s="86">
        <f t="shared" ref="E1:P1" si="0">D1+1</f>
        <v>2019</v>
      </c>
      <c r="F1" s="86">
        <f t="shared" si="0"/>
        <v>2020</v>
      </c>
      <c r="G1" s="86">
        <f t="shared" si="0"/>
        <v>2021</v>
      </c>
      <c r="H1" s="86">
        <f t="shared" si="0"/>
        <v>2022</v>
      </c>
      <c r="I1" s="86">
        <f t="shared" si="0"/>
        <v>2023</v>
      </c>
      <c r="J1" s="86">
        <f t="shared" si="0"/>
        <v>2024</v>
      </c>
      <c r="K1" s="86">
        <f t="shared" si="0"/>
        <v>2025</v>
      </c>
      <c r="L1" s="86">
        <f t="shared" si="0"/>
        <v>2026</v>
      </c>
      <c r="M1" s="86">
        <f t="shared" si="0"/>
        <v>2027</v>
      </c>
      <c r="N1" s="86">
        <f t="shared" si="0"/>
        <v>2028</v>
      </c>
      <c r="O1" s="86">
        <f t="shared" si="0"/>
        <v>2029</v>
      </c>
      <c r="P1" s="86">
        <f t="shared" si="0"/>
        <v>2030</v>
      </c>
    </row>
    <row r="2" spans="1:16" x14ac:dyDescent="0.15">
      <c r="A2" t="str">
        <f>'Programs to include'!A2</f>
        <v>Balanced energy-protein supplementation</v>
      </c>
      <c r="B2" s="133" t="s">
        <v>287</v>
      </c>
      <c r="C2" s="34"/>
    </row>
    <row r="3" spans="1:16" x14ac:dyDescent="0.15">
      <c r="A3" t="str">
        <f>A2</f>
        <v>Balanced energy-protein supplementation</v>
      </c>
      <c r="B3" s="133" t="s">
        <v>288</v>
      </c>
      <c r="C3" s="34"/>
    </row>
    <row r="4" spans="1:16" x14ac:dyDescent="0.15">
      <c r="A4" t="str">
        <f>'Programs to include'!A3</f>
        <v>Birth age program</v>
      </c>
      <c r="B4" s="133" t="s">
        <v>287</v>
      </c>
      <c r="C4" s="34"/>
    </row>
    <row r="5" spans="1:16" x14ac:dyDescent="0.15">
      <c r="A5" t="str">
        <f>A4</f>
        <v>Birth age program</v>
      </c>
      <c r="B5" s="133" t="s">
        <v>288</v>
      </c>
      <c r="C5" s="34"/>
    </row>
    <row r="6" spans="1:16" x14ac:dyDescent="0.15">
      <c r="A6" t="str">
        <f>'Programs to include'!A4</f>
        <v>Calcium supplementation</v>
      </c>
      <c r="B6" s="133" t="s">
        <v>287</v>
      </c>
      <c r="C6" s="34"/>
    </row>
    <row r="7" spans="1:16" x14ac:dyDescent="0.15">
      <c r="A7" t="str">
        <f>A6</f>
        <v>Calcium supplementation</v>
      </c>
      <c r="B7" s="133" t="s">
        <v>288</v>
      </c>
      <c r="C7" s="34"/>
    </row>
    <row r="8" spans="1:16" x14ac:dyDescent="0.15">
      <c r="A8" t="str">
        <f>'Programs to include'!A5</f>
        <v>Cash transfers</v>
      </c>
      <c r="B8" s="133" t="s">
        <v>287</v>
      </c>
      <c r="C8" s="34"/>
    </row>
    <row r="9" spans="1:16" x14ac:dyDescent="0.15">
      <c r="A9" t="str">
        <f>A8</f>
        <v>Cash transfers</v>
      </c>
      <c r="B9" s="133" t="s">
        <v>288</v>
      </c>
      <c r="C9" s="34"/>
    </row>
    <row r="10" spans="1:16" x14ac:dyDescent="0.15">
      <c r="A10" t="str">
        <f>'Programs to include'!A6</f>
        <v>Family Planning</v>
      </c>
      <c r="B10" s="133" t="s">
        <v>287</v>
      </c>
      <c r="C10" s="34"/>
    </row>
    <row r="11" spans="1:16" x14ac:dyDescent="0.15">
      <c r="A11" t="str">
        <f>A10</f>
        <v>Family Planning</v>
      </c>
      <c r="B11" s="133" t="s">
        <v>288</v>
      </c>
      <c r="C11" s="34"/>
    </row>
    <row r="12" spans="1:16" x14ac:dyDescent="0.15">
      <c r="A12" t="str">
        <f>'Programs to include'!A7</f>
        <v>IFA fortification of maize</v>
      </c>
      <c r="B12" s="133" t="s">
        <v>287</v>
      </c>
      <c r="C12" s="34"/>
    </row>
    <row r="13" spans="1:16" x14ac:dyDescent="0.15">
      <c r="A13" t="str">
        <f>A12</f>
        <v>IFA fortification of maize</v>
      </c>
      <c r="B13" s="133" t="s">
        <v>288</v>
      </c>
      <c r="C13" s="34"/>
    </row>
    <row r="14" spans="1:16" x14ac:dyDescent="0.15">
      <c r="A14" t="str">
        <f>'Programs to include'!A8</f>
        <v>IFA fortification of rice</v>
      </c>
      <c r="B14" s="133" t="s">
        <v>287</v>
      </c>
      <c r="C14" s="34"/>
    </row>
    <row r="15" spans="1:16" x14ac:dyDescent="0.15">
      <c r="A15" t="str">
        <f>A14</f>
        <v>IFA fortification of rice</v>
      </c>
      <c r="B15" s="133" t="s">
        <v>288</v>
      </c>
      <c r="C15" s="34"/>
    </row>
    <row r="16" spans="1:16" x14ac:dyDescent="0.15">
      <c r="A16" t="str">
        <f>'Programs to include'!A9</f>
        <v>IFA fortification of wheat flour</v>
      </c>
      <c r="B16" s="133" t="s">
        <v>287</v>
      </c>
      <c r="C16" s="34"/>
    </row>
    <row r="17" spans="1:3" x14ac:dyDescent="0.15">
      <c r="A17" t="str">
        <f>A16</f>
        <v>IFA fortification of wheat flour</v>
      </c>
      <c r="B17" s="133" t="s">
        <v>288</v>
      </c>
      <c r="C17" s="34"/>
    </row>
    <row r="18" spans="1:3" x14ac:dyDescent="0.15">
      <c r="A18" t="str">
        <f>'Programs to include'!A10</f>
        <v>IFAS not poor: community</v>
      </c>
      <c r="B18" s="133" t="s">
        <v>287</v>
      </c>
      <c r="C18" s="34"/>
    </row>
    <row r="19" spans="1:3" x14ac:dyDescent="0.15">
      <c r="A19" t="str">
        <f>A18</f>
        <v>IFAS not poor: community</v>
      </c>
      <c r="B19" s="133" t="s">
        <v>288</v>
      </c>
      <c r="C19" s="34"/>
    </row>
    <row r="20" spans="1:3" x14ac:dyDescent="0.15">
      <c r="A20" t="str">
        <f>'Programs to include'!A11</f>
        <v>IFAS not poor: community (malaria area)</v>
      </c>
      <c r="B20" s="133" t="s">
        <v>287</v>
      </c>
      <c r="C20" s="34"/>
    </row>
    <row r="21" spans="1:3" x14ac:dyDescent="0.15">
      <c r="A21" t="str">
        <f>A20</f>
        <v>IFAS not poor: community (malaria area)</v>
      </c>
      <c r="B21" s="133" t="s">
        <v>288</v>
      </c>
      <c r="C21" s="34"/>
    </row>
    <row r="22" spans="1:3" x14ac:dyDescent="0.15">
      <c r="A22" t="str">
        <f>'Programs to include'!A12</f>
        <v>IFAS not poor: hospital</v>
      </c>
      <c r="B22" s="133" t="s">
        <v>287</v>
      </c>
      <c r="C22" s="34"/>
    </row>
    <row r="23" spans="1:3" x14ac:dyDescent="0.15">
      <c r="A23" t="str">
        <f>A22</f>
        <v>IFAS not poor: hospital</v>
      </c>
      <c r="B23" s="133" t="s">
        <v>288</v>
      </c>
      <c r="C23" s="34"/>
    </row>
    <row r="24" spans="1:3" x14ac:dyDescent="0.15">
      <c r="A24" t="str">
        <f>'Programs to include'!A13</f>
        <v>IFAS not poor: hospital (malaria area)</v>
      </c>
      <c r="B24" s="133" t="s">
        <v>287</v>
      </c>
      <c r="C24" s="34"/>
    </row>
    <row r="25" spans="1:3" x14ac:dyDescent="0.15">
      <c r="A25" t="str">
        <f>A24</f>
        <v>IFAS not poor: hospital (malaria area)</v>
      </c>
      <c r="B25" s="133" t="s">
        <v>288</v>
      </c>
      <c r="C25" s="34"/>
    </row>
    <row r="26" spans="1:3" x14ac:dyDescent="0.15">
      <c r="A26" t="str">
        <f>'Programs to include'!A14</f>
        <v>IFAS not poor: retailer</v>
      </c>
      <c r="B26" s="133" t="s">
        <v>287</v>
      </c>
      <c r="C26" s="34"/>
    </row>
    <row r="27" spans="1:3" x14ac:dyDescent="0.15">
      <c r="A27" t="str">
        <f>A26</f>
        <v>IFAS not poor: retailer</v>
      </c>
      <c r="B27" s="133" t="s">
        <v>288</v>
      </c>
      <c r="C27" s="34"/>
    </row>
    <row r="28" spans="1:3" x14ac:dyDescent="0.15">
      <c r="A28" t="str">
        <f>'Programs to include'!A15</f>
        <v>IFAS not poor: retailer (malaria area)</v>
      </c>
      <c r="B28" s="133" t="s">
        <v>287</v>
      </c>
      <c r="C28" s="34"/>
    </row>
    <row r="29" spans="1:3" x14ac:dyDescent="0.15">
      <c r="A29" t="str">
        <f>A28</f>
        <v>IFAS not poor: retailer (malaria area)</v>
      </c>
      <c r="B29" s="133" t="s">
        <v>288</v>
      </c>
      <c r="C29" s="34"/>
    </row>
    <row r="30" spans="1:3" x14ac:dyDescent="0.15">
      <c r="A30" t="str">
        <f>'Programs to include'!A16</f>
        <v>IFAS not poor: school</v>
      </c>
      <c r="B30" s="133" t="s">
        <v>287</v>
      </c>
      <c r="C30" s="34"/>
    </row>
    <row r="31" spans="1:3" x14ac:dyDescent="0.15">
      <c r="A31" t="str">
        <f>A30</f>
        <v>IFAS not poor: school</v>
      </c>
      <c r="B31" s="133" t="s">
        <v>288</v>
      </c>
      <c r="C31" s="34"/>
    </row>
    <row r="32" spans="1:3" x14ac:dyDescent="0.15">
      <c r="A32" t="str">
        <f>'Programs to include'!A17</f>
        <v>IFAS not poor: school (malaria area)</v>
      </c>
      <c r="B32" s="133" t="s">
        <v>287</v>
      </c>
      <c r="C32" s="34"/>
    </row>
    <row r="33" spans="1:3" x14ac:dyDescent="0.15">
      <c r="A33" t="str">
        <f>A32</f>
        <v>IFAS not poor: school (malaria area)</v>
      </c>
      <c r="B33" s="133" t="s">
        <v>288</v>
      </c>
      <c r="C33" s="34"/>
    </row>
    <row r="34" spans="1:3" x14ac:dyDescent="0.15">
      <c r="A34" t="str">
        <f>'Programs to include'!A18</f>
        <v>IFAS poor: community</v>
      </c>
      <c r="B34" s="133" t="s">
        <v>287</v>
      </c>
      <c r="C34" s="34"/>
    </row>
    <row r="35" spans="1:3" x14ac:dyDescent="0.15">
      <c r="A35" t="str">
        <f>A34</f>
        <v>IFAS poor: community</v>
      </c>
      <c r="B35" s="133" t="s">
        <v>288</v>
      </c>
      <c r="C35" s="34"/>
    </row>
    <row r="36" spans="1:3" x14ac:dyDescent="0.15">
      <c r="A36" t="str">
        <f>'Programs to include'!A19</f>
        <v>IFAS poor: community (malaria area)</v>
      </c>
      <c r="B36" s="133" t="s">
        <v>287</v>
      </c>
      <c r="C36" s="34"/>
    </row>
    <row r="37" spans="1:3" x14ac:dyDescent="0.15">
      <c r="A37" t="str">
        <f>A36</f>
        <v>IFAS poor: community (malaria area)</v>
      </c>
      <c r="B37" s="133" t="s">
        <v>288</v>
      </c>
      <c r="C37" s="34"/>
    </row>
    <row r="38" spans="1:3" x14ac:dyDescent="0.15">
      <c r="A38" t="str">
        <f>'Programs to include'!A20</f>
        <v>IFAS poor: hospital</v>
      </c>
      <c r="B38" s="133" t="s">
        <v>287</v>
      </c>
      <c r="C38" s="34"/>
    </row>
    <row r="39" spans="1:3" x14ac:dyDescent="0.15">
      <c r="A39" t="str">
        <f>A38</f>
        <v>IFAS poor: hospital</v>
      </c>
      <c r="B39" s="133" t="s">
        <v>288</v>
      </c>
      <c r="C39" s="34"/>
    </row>
    <row r="40" spans="1:3" x14ac:dyDescent="0.15">
      <c r="A40" t="str">
        <f>'Programs to include'!A21</f>
        <v>IFAS poor: hospital (malaria area)</v>
      </c>
      <c r="B40" s="133" t="s">
        <v>287</v>
      </c>
      <c r="C40" s="34"/>
    </row>
    <row r="41" spans="1:3" x14ac:dyDescent="0.15">
      <c r="A41" t="str">
        <f>A40</f>
        <v>IFAS poor: hospital (malaria area)</v>
      </c>
      <c r="B41" s="133" t="s">
        <v>288</v>
      </c>
      <c r="C41" s="34"/>
    </row>
    <row r="42" spans="1:3" x14ac:dyDescent="0.15">
      <c r="A42" t="str">
        <f>'Programs to include'!A22</f>
        <v>IFAS poor: school</v>
      </c>
      <c r="B42" s="133" t="s">
        <v>287</v>
      </c>
      <c r="C42" s="34"/>
    </row>
    <row r="43" spans="1:3" x14ac:dyDescent="0.15">
      <c r="A43" t="str">
        <f>A42</f>
        <v>IFAS poor: school</v>
      </c>
      <c r="B43" s="133" t="s">
        <v>288</v>
      </c>
      <c r="C43" s="34"/>
    </row>
    <row r="44" spans="1:3" x14ac:dyDescent="0.15">
      <c r="A44" t="str">
        <f>'Programs to include'!A23</f>
        <v>IFAS poor: school (malaria area)</v>
      </c>
      <c r="B44" s="133" t="s">
        <v>287</v>
      </c>
      <c r="C44" s="34"/>
    </row>
    <row r="45" spans="1:3" x14ac:dyDescent="0.15">
      <c r="A45" t="str">
        <f>A44</f>
        <v>IFAS poor: school (malaria area)</v>
      </c>
      <c r="B45" s="133" t="s">
        <v>288</v>
      </c>
      <c r="C45" s="34"/>
    </row>
    <row r="46" spans="1:3" x14ac:dyDescent="0.15">
      <c r="A46" t="str">
        <f>'Programs to include'!A24</f>
        <v>IPTp</v>
      </c>
      <c r="B46" s="133" t="s">
        <v>287</v>
      </c>
      <c r="C46" s="34"/>
    </row>
    <row r="47" spans="1:3" x14ac:dyDescent="0.15">
      <c r="A47" t="str">
        <f>A46</f>
        <v>IPTp</v>
      </c>
      <c r="B47" s="133" t="s">
        <v>288</v>
      </c>
      <c r="C47" s="34"/>
    </row>
    <row r="48" spans="1:3" x14ac:dyDescent="0.15">
      <c r="A48" t="str">
        <f>'Programs to include'!A25</f>
        <v>Iron and folic acid supplementation for pregnant women</v>
      </c>
      <c r="B48" s="133" t="s">
        <v>287</v>
      </c>
      <c r="C48" s="34"/>
    </row>
    <row r="49" spans="1:3" x14ac:dyDescent="0.15">
      <c r="A49" t="str">
        <f>A48</f>
        <v>Iron and folic acid supplementation for pregnant women</v>
      </c>
      <c r="B49" s="133" t="s">
        <v>288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33" t="s">
        <v>287</v>
      </c>
      <c r="C50" s="34"/>
    </row>
    <row r="51" spans="1:3" x14ac:dyDescent="0.15">
      <c r="A51" t="str">
        <f>A50</f>
        <v>Iron and folic acid supplementation for pregnant women (malaria area)</v>
      </c>
      <c r="B51" s="133" t="s">
        <v>288</v>
      </c>
      <c r="C51" s="34"/>
    </row>
    <row r="52" spans="1:3" x14ac:dyDescent="0.15">
      <c r="A52" t="str">
        <f>'Programs to include'!A27</f>
        <v>Iron and iodine fortification of salt</v>
      </c>
      <c r="B52" s="133" t="s">
        <v>287</v>
      </c>
      <c r="C52" s="34"/>
    </row>
    <row r="53" spans="1:3" x14ac:dyDescent="0.15">
      <c r="A53" t="str">
        <f>A52</f>
        <v>Iron and iodine fortification of salt</v>
      </c>
      <c r="B53" s="133" t="s">
        <v>288</v>
      </c>
      <c r="C53" s="34"/>
    </row>
    <row r="54" spans="1:3" x14ac:dyDescent="0.15">
      <c r="A54" t="str">
        <f>'Programs to include'!A28</f>
        <v>Iron fortification of maize</v>
      </c>
      <c r="B54" s="133" t="s">
        <v>287</v>
      </c>
      <c r="C54" s="34"/>
    </row>
    <row r="55" spans="1:3" x14ac:dyDescent="0.15">
      <c r="A55" t="str">
        <f>A54</f>
        <v>Iron fortification of maize</v>
      </c>
      <c r="B55" s="133" t="s">
        <v>288</v>
      </c>
      <c r="C55" s="34"/>
    </row>
    <row r="56" spans="1:3" x14ac:dyDescent="0.15">
      <c r="A56" t="str">
        <f>'Programs to include'!A29</f>
        <v>Iron fortification of rice</v>
      </c>
      <c r="B56" s="133" t="s">
        <v>287</v>
      </c>
      <c r="C56" s="34"/>
    </row>
    <row r="57" spans="1:3" x14ac:dyDescent="0.15">
      <c r="A57" t="str">
        <f>A56</f>
        <v>Iron fortification of rice</v>
      </c>
      <c r="B57" s="133" t="s">
        <v>288</v>
      </c>
      <c r="C57" s="34"/>
    </row>
    <row r="58" spans="1:3" x14ac:dyDescent="0.15">
      <c r="A58" t="str">
        <f>'Programs to include'!A30</f>
        <v>Iron fortification of wheat flour</v>
      </c>
      <c r="B58" s="133" t="s">
        <v>287</v>
      </c>
      <c r="C58" s="34"/>
    </row>
    <row r="59" spans="1:3" x14ac:dyDescent="0.15">
      <c r="A59" t="str">
        <f>A58</f>
        <v>Iron fortification of wheat flour</v>
      </c>
      <c r="B59" s="133" t="s">
        <v>288</v>
      </c>
      <c r="C59" s="34"/>
    </row>
    <row r="60" spans="1:3" x14ac:dyDescent="0.15">
      <c r="A60" t="str">
        <f>'Programs to include'!A31</f>
        <v>Long-lasting insecticide-treated bednets</v>
      </c>
      <c r="B60" s="133" t="s">
        <v>287</v>
      </c>
      <c r="C60" s="34"/>
    </row>
    <row r="61" spans="1:3" x14ac:dyDescent="0.15">
      <c r="A61" t="str">
        <f>A60</f>
        <v>Long-lasting insecticide-treated bednets</v>
      </c>
      <c r="B61" s="133" t="s">
        <v>288</v>
      </c>
      <c r="C61" s="34"/>
    </row>
    <row r="62" spans="1:3" x14ac:dyDescent="0.15">
      <c r="A62" t="str">
        <f>'Programs to include'!A32</f>
        <v>Mg for eclampsia</v>
      </c>
      <c r="B62" s="133" t="s">
        <v>287</v>
      </c>
      <c r="C62" s="34"/>
    </row>
    <row r="63" spans="1:3" x14ac:dyDescent="0.15">
      <c r="A63" t="str">
        <f>A62</f>
        <v>Mg for eclampsia</v>
      </c>
      <c r="B63" s="133" t="s">
        <v>288</v>
      </c>
      <c r="C63" s="34"/>
    </row>
    <row r="64" spans="1:3" x14ac:dyDescent="0.15">
      <c r="A64" t="str">
        <f>'Programs to include'!A33</f>
        <v>Mg for pre-eclampsia</v>
      </c>
      <c r="B64" s="133" t="s">
        <v>287</v>
      </c>
      <c r="C64" s="34"/>
    </row>
    <row r="65" spans="1:3" x14ac:dyDescent="0.15">
      <c r="A65" t="str">
        <f>A64</f>
        <v>Mg for pre-eclampsia</v>
      </c>
      <c r="B65" s="133" t="s">
        <v>288</v>
      </c>
      <c r="C65" s="34"/>
    </row>
    <row r="66" spans="1:3" x14ac:dyDescent="0.15">
      <c r="A66" t="str">
        <f>'Programs to include'!A34</f>
        <v>Multiple micronutrient supplementation</v>
      </c>
      <c r="B66" s="133" t="s">
        <v>287</v>
      </c>
      <c r="C66" s="34"/>
    </row>
    <row r="67" spans="1:3" x14ac:dyDescent="0.15">
      <c r="A67" t="str">
        <f>A66</f>
        <v>Multiple micronutrient supplementation</v>
      </c>
      <c r="B67" s="133" t="s">
        <v>288</v>
      </c>
      <c r="C67" s="34"/>
    </row>
    <row r="68" spans="1:3" x14ac:dyDescent="0.15">
      <c r="A68" t="str">
        <f>'Programs to include'!A35</f>
        <v>Multiple micronutrient supplementation (malaria area)</v>
      </c>
      <c r="B68" s="133" t="s">
        <v>287</v>
      </c>
      <c r="C68" s="34"/>
    </row>
    <row r="69" spans="1:3" x14ac:dyDescent="0.15">
      <c r="A69" t="str">
        <f>A68</f>
        <v>Multiple micronutrient supplementation (malaria area)</v>
      </c>
      <c r="B69" s="133" t="s">
        <v>288</v>
      </c>
      <c r="C69" s="34"/>
    </row>
    <row r="70" spans="1:3" x14ac:dyDescent="0.15">
      <c r="A70" t="str">
        <f>'Programs to include'!A36</f>
        <v>Oral rehydration salts</v>
      </c>
      <c r="B70" s="133" t="s">
        <v>287</v>
      </c>
      <c r="C70" s="34"/>
    </row>
    <row r="71" spans="1:3" x14ac:dyDescent="0.15">
      <c r="A71" t="str">
        <f>A70</f>
        <v>Oral rehydration salts</v>
      </c>
      <c r="B71" s="133" t="s">
        <v>288</v>
      </c>
      <c r="C71" s="34"/>
    </row>
    <row r="72" spans="1:3" x14ac:dyDescent="0.15">
      <c r="A72" t="str">
        <f>'Programs to include'!A37</f>
        <v>Public provision of complementary foods</v>
      </c>
      <c r="B72" s="133" t="s">
        <v>287</v>
      </c>
      <c r="C72" s="34"/>
    </row>
    <row r="73" spans="1:3" x14ac:dyDescent="0.15">
      <c r="A73" t="str">
        <f>A72</f>
        <v>Public provision of complementary foods</v>
      </c>
      <c r="B73" s="133" t="s">
        <v>288</v>
      </c>
      <c r="C73" s="34"/>
    </row>
    <row r="74" spans="1:3" x14ac:dyDescent="0.15">
      <c r="A74" t="str">
        <f>'Programs to include'!A38</f>
        <v>Public provision of complementary foods with iron</v>
      </c>
      <c r="B74" s="133" t="s">
        <v>287</v>
      </c>
      <c r="C74" s="34"/>
    </row>
    <row r="75" spans="1:3" x14ac:dyDescent="0.15">
      <c r="A75" t="str">
        <f>A74</f>
        <v>Public provision of complementary foods with iron</v>
      </c>
      <c r="B75" s="133" t="s">
        <v>288</v>
      </c>
      <c r="C75" s="34"/>
    </row>
    <row r="76" spans="1:3" x14ac:dyDescent="0.15">
      <c r="A76" t="str">
        <f>'Programs to include'!A39</f>
        <v>Public provision of complementary foods with iron (malaria area)</v>
      </c>
      <c r="B76" s="133" t="s">
        <v>287</v>
      </c>
      <c r="C76" s="34"/>
    </row>
    <row r="77" spans="1:3" x14ac:dyDescent="0.15">
      <c r="A77" t="str">
        <f>A76</f>
        <v>Public provision of complementary foods with iron (malaria area)</v>
      </c>
      <c r="B77" s="133" t="s">
        <v>288</v>
      </c>
      <c r="C77" s="34"/>
    </row>
    <row r="78" spans="1:3" x14ac:dyDescent="0.15">
      <c r="A78" t="str">
        <f>'Programs to include'!A40</f>
        <v>Sprinkles</v>
      </c>
      <c r="B78" s="133" t="s">
        <v>287</v>
      </c>
      <c r="C78" s="34"/>
    </row>
    <row r="79" spans="1:3" x14ac:dyDescent="0.15">
      <c r="A79" t="str">
        <f>A78</f>
        <v>Sprinkles</v>
      </c>
      <c r="B79" s="133" t="s">
        <v>288</v>
      </c>
      <c r="C79" s="34"/>
    </row>
    <row r="80" spans="1:3" x14ac:dyDescent="0.15">
      <c r="A80" t="str">
        <f>'Programs to include'!A41</f>
        <v>Sprinkles (malaria area)</v>
      </c>
      <c r="B80" s="133" t="s">
        <v>287</v>
      </c>
      <c r="C80" s="34"/>
    </row>
    <row r="81" spans="1:3" x14ac:dyDescent="0.15">
      <c r="A81" t="str">
        <f>A80</f>
        <v>Sprinkles (malaria area)</v>
      </c>
      <c r="B81" s="133" t="s">
        <v>288</v>
      </c>
      <c r="C81" s="34"/>
    </row>
    <row r="82" spans="1:3" x14ac:dyDescent="0.15">
      <c r="A82" t="str">
        <f>'Programs to include'!A42</f>
        <v>Treatment of MAM</v>
      </c>
      <c r="B82" s="133" t="s">
        <v>287</v>
      </c>
      <c r="C82" s="34"/>
    </row>
    <row r="83" spans="1:3" x14ac:dyDescent="0.15">
      <c r="A83" t="str">
        <f>A82</f>
        <v>Treatment of MAM</v>
      </c>
      <c r="B83" s="133" t="s">
        <v>288</v>
      </c>
      <c r="C83" s="34"/>
    </row>
    <row r="84" spans="1:3" x14ac:dyDescent="0.15">
      <c r="A84" t="str">
        <f>'Programs to include'!A43</f>
        <v>Treatment of SAM</v>
      </c>
      <c r="B84" s="133" t="s">
        <v>287</v>
      </c>
      <c r="C84" s="34"/>
    </row>
    <row r="85" spans="1:3" x14ac:dyDescent="0.15">
      <c r="A85" t="str">
        <f>A84</f>
        <v>Treatment of SAM</v>
      </c>
      <c r="B85" s="133" t="s">
        <v>288</v>
      </c>
      <c r="C85" s="34"/>
    </row>
    <row r="86" spans="1:3" x14ac:dyDescent="0.15">
      <c r="A86" t="str">
        <f>'Programs to include'!A44</f>
        <v>Vitamin A supplementation</v>
      </c>
      <c r="B86" s="133" t="s">
        <v>287</v>
      </c>
      <c r="C86" s="34"/>
    </row>
    <row r="87" spans="1:3" x14ac:dyDescent="0.15">
      <c r="A87" t="str">
        <f>A86</f>
        <v>Vitamin A supplementation</v>
      </c>
      <c r="B87" s="133" t="s">
        <v>288</v>
      </c>
      <c r="C87" s="34"/>
    </row>
    <row r="88" spans="1:3" x14ac:dyDescent="0.15">
      <c r="A88" t="str">
        <f>'Programs to include'!A45</f>
        <v>WASH: Handwashing</v>
      </c>
      <c r="B88" s="133" t="s">
        <v>287</v>
      </c>
      <c r="C88" s="34"/>
    </row>
    <row r="89" spans="1:3" x14ac:dyDescent="0.15">
      <c r="A89" t="str">
        <f>A88</f>
        <v>WASH: Handwashing</v>
      </c>
      <c r="B89" s="133" t="s">
        <v>288</v>
      </c>
      <c r="C89" s="34"/>
    </row>
    <row r="90" spans="1:3" x14ac:dyDescent="0.15">
      <c r="A90" t="str">
        <f>'Programs to include'!A46</f>
        <v>WASH: Hygenic disposal</v>
      </c>
      <c r="B90" s="133" t="s">
        <v>287</v>
      </c>
      <c r="C90" s="34"/>
    </row>
    <row r="91" spans="1:3" x14ac:dyDescent="0.15">
      <c r="A91" t="str">
        <f>A90</f>
        <v>WASH: Hygenic disposal</v>
      </c>
      <c r="B91" s="133" t="s">
        <v>288</v>
      </c>
      <c r="C91" s="34"/>
    </row>
    <row r="92" spans="1:3" x14ac:dyDescent="0.15">
      <c r="A92" t="str">
        <f>'Programs to include'!A47</f>
        <v>WASH: Improved sanitation</v>
      </c>
      <c r="B92" s="133" t="s">
        <v>287</v>
      </c>
      <c r="C92" s="34"/>
    </row>
    <row r="93" spans="1:3" x14ac:dyDescent="0.15">
      <c r="A93" t="str">
        <f>A92</f>
        <v>WASH: Improved sanitation</v>
      </c>
      <c r="B93" s="133" t="s">
        <v>288</v>
      </c>
      <c r="C93" s="34"/>
    </row>
    <row r="94" spans="1:3" x14ac:dyDescent="0.15">
      <c r="A94" t="str">
        <f>'Programs to include'!A48</f>
        <v>WASH: Improved water source</v>
      </c>
      <c r="B94" s="133" t="s">
        <v>287</v>
      </c>
      <c r="C94" s="34"/>
    </row>
    <row r="95" spans="1:3" x14ac:dyDescent="0.15">
      <c r="A95" t="str">
        <f>A94</f>
        <v>WASH: Improved water source</v>
      </c>
      <c r="B95" s="133" t="s">
        <v>288</v>
      </c>
      <c r="C95" s="34"/>
    </row>
    <row r="96" spans="1:3" x14ac:dyDescent="0.15">
      <c r="A96" t="str">
        <f>'Programs to include'!A49</f>
        <v>WASH: Piped water</v>
      </c>
      <c r="B96" s="133" t="s">
        <v>287</v>
      </c>
      <c r="C96" s="34"/>
    </row>
    <row r="97" spans="1:3" x14ac:dyDescent="0.15">
      <c r="A97" t="str">
        <f>A96</f>
        <v>WASH: Piped water</v>
      </c>
      <c r="B97" s="133" t="s">
        <v>288</v>
      </c>
      <c r="C97" s="34"/>
    </row>
    <row r="98" spans="1:3" x14ac:dyDescent="0.15">
      <c r="A98" t="str">
        <f>'Programs to include'!A50</f>
        <v>Zinc for treatment + ORS</v>
      </c>
      <c r="B98" s="133" t="s">
        <v>287</v>
      </c>
      <c r="C98" s="34"/>
    </row>
    <row r="99" spans="1:3" x14ac:dyDescent="0.15">
      <c r="A99" t="str">
        <f>A98</f>
        <v>Zinc for treatment + ORS</v>
      </c>
      <c r="B99" s="133" t="s">
        <v>288</v>
      </c>
      <c r="C99" s="34"/>
    </row>
    <row r="100" spans="1:3" x14ac:dyDescent="0.15">
      <c r="A100" t="str">
        <f>'Programs to include'!A51</f>
        <v>Zinc supplementation</v>
      </c>
      <c r="B100" s="133" t="s">
        <v>287</v>
      </c>
      <c r="C100" s="34"/>
    </row>
    <row r="101" spans="1:3" x14ac:dyDescent="0.15">
      <c r="A101" t="str">
        <f>A100</f>
        <v>Zinc supplementation</v>
      </c>
      <c r="B101" s="133" t="s">
        <v>288</v>
      </c>
      <c r="C101" s="34"/>
    </row>
    <row r="102" spans="1:3" x14ac:dyDescent="0.15">
      <c r="A102" t="str">
        <f>'Programs to include'!A52</f>
        <v>IYCF 1</v>
      </c>
      <c r="B102" s="133" t="s">
        <v>287</v>
      </c>
      <c r="C102" s="34"/>
    </row>
    <row r="103" spans="1:3" x14ac:dyDescent="0.15">
      <c r="A103" t="str">
        <f>A102</f>
        <v>IYCF 1</v>
      </c>
      <c r="B103" s="133" t="s">
        <v>288</v>
      </c>
      <c r="C103" s="34"/>
    </row>
    <row r="104" spans="1:3" x14ac:dyDescent="0.15">
      <c r="A104" t="str">
        <f>'Programs to include'!A53</f>
        <v>IYCF 2</v>
      </c>
      <c r="B104" s="133" t="s">
        <v>287</v>
      </c>
      <c r="C104" s="34"/>
    </row>
    <row r="105" spans="1:3" x14ac:dyDescent="0.15">
      <c r="A105" t="str">
        <f>A104</f>
        <v>IYCF 2</v>
      </c>
      <c r="B105" s="133" t="s">
        <v>288</v>
      </c>
      <c r="C105" s="34"/>
    </row>
    <row r="106" spans="1:3" x14ac:dyDescent="0.15">
      <c r="A106" t="str">
        <f>'Programs to include'!A54</f>
        <v>IYCF 3</v>
      </c>
      <c r="B106" s="133" t="s">
        <v>287</v>
      </c>
      <c r="C106" s="34"/>
    </row>
    <row r="107" spans="1:3" x14ac:dyDescent="0.15">
      <c r="A107" t="str">
        <f>A106</f>
        <v>IYCF 3</v>
      </c>
      <c r="B107" s="133" t="s">
        <v>288</v>
      </c>
      <c r="C107" s="3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>
      <selection activeCell="A3" sqref="A3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203</v>
      </c>
      <c r="B1" s="10"/>
    </row>
    <row r="2" spans="1:2" x14ac:dyDescent="0.15">
      <c r="A2" t="s">
        <v>185</v>
      </c>
    </row>
    <row r="3" spans="1:2" x14ac:dyDescent="0.15">
      <c r="A3" t="s">
        <v>119</v>
      </c>
    </row>
    <row r="4" spans="1:2" x14ac:dyDescent="0.15">
      <c r="A4" s="4" t="s">
        <v>78</v>
      </c>
    </row>
    <row r="5" spans="1:2" x14ac:dyDescent="0.15">
      <c r="A5" t="s">
        <v>261</v>
      </c>
    </row>
    <row r="6" spans="1:2" x14ac:dyDescent="0.15">
      <c r="A6" t="s">
        <v>260</v>
      </c>
    </row>
    <row r="7" spans="1:2" x14ac:dyDescent="0.15">
      <c r="A7" t="s">
        <v>259</v>
      </c>
    </row>
    <row r="8" spans="1:2" x14ac:dyDescent="0.15">
      <c r="A8" t="s">
        <v>257</v>
      </c>
    </row>
    <row r="9" spans="1:2" x14ac:dyDescent="0.15">
      <c r="A9" t="s">
        <v>258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4"/>
  <sheetViews>
    <sheetView workbookViewId="0">
      <selection activeCell="A24" sqref="A24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s="133" t="s">
        <v>165</v>
      </c>
    </row>
    <row r="3" spans="1:2" x14ac:dyDescent="0.15">
      <c r="A3" s="120" t="s">
        <v>268</v>
      </c>
      <c r="B3" s="133"/>
    </row>
    <row r="4" spans="1:2" x14ac:dyDescent="0.15">
      <c r="A4" s="4" t="s">
        <v>264</v>
      </c>
      <c r="B4" s="133" t="s">
        <v>165</v>
      </c>
    </row>
    <row r="5" spans="1:2" x14ac:dyDescent="0.15">
      <c r="A5" s="4" t="s">
        <v>143</v>
      </c>
      <c r="B5" s="133" t="s">
        <v>165</v>
      </c>
    </row>
    <row r="6" spans="1:2" x14ac:dyDescent="0.15">
      <c r="A6" t="s">
        <v>185</v>
      </c>
      <c r="B6" s="133" t="s">
        <v>165</v>
      </c>
    </row>
    <row r="7" spans="1:2" x14ac:dyDescent="0.15">
      <c r="A7" s="12" t="s">
        <v>145</v>
      </c>
      <c r="B7" s="133" t="s">
        <v>165</v>
      </c>
    </row>
    <row r="8" spans="1:2" x14ac:dyDescent="0.15">
      <c r="A8" s="12" t="s">
        <v>146</v>
      </c>
      <c r="B8" s="133"/>
    </row>
    <row r="9" spans="1:2" x14ac:dyDescent="0.15">
      <c r="A9" s="12" t="s">
        <v>144</v>
      </c>
      <c r="B9" s="133"/>
    </row>
    <row r="10" spans="1:2" x14ac:dyDescent="0.15">
      <c r="A10" t="s">
        <v>124</v>
      </c>
      <c r="B10" s="133"/>
    </row>
    <row r="11" spans="1:2" x14ac:dyDescent="0.15">
      <c r="A11" t="s">
        <v>132</v>
      </c>
      <c r="B11" s="133" t="s">
        <v>165</v>
      </c>
    </row>
    <row r="12" spans="1:2" x14ac:dyDescent="0.15">
      <c r="A12" t="s">
        <v>125</v>
      </c>
      <c r="B12" s="133"/>
    </row>
    <row r="13" spans="1:2" x14ac:dyDescent="0.15">
      <c r="A13" t="s">
        <v>133</v>
      </c>
      <c r="B13" s="133" t="s">
        <v>165</v>
      </c>
    </row>
    <row r="14" spans="1:2" x14ac:dyDescent="0.15">
      <c r="A14" t="s">
        <v>126</v>
      </c>
      <c r="B14" s="133"/>
    </row>
    <row r="15" spans="1:2" x14ac:dyDescent="0.15">
      <c r="A15" t="s">
        <v>134</v>
      </c>
      <c r="B15" s="133" t="s">
        <v>165</v>
      </c>
    </row>
    <row r="16" spans="1:2" x14ac:dyDescent="0.15">
      <c r="A16" t="s">
        <v>123</v>
      </c>
      <c r="B16" s="133"/>
    </row>
    <row r="17" spans="1:2" x14ac:dyDescent="0.15">
      <c r="A17" t="s">
        <v>131</v>
      </c>
      <c r="B17" s="133" t="s">
        <v>165</v>
      </c>
    </row>
    <row r="18" spans="1:2" x14ac:dyDescent="0.15">
      <c r="A18" t="s">
        <v>121</v>
      </c>
      <c r="B18" s="133"/>
    </row>
    <row r="19" spans="1:2" x14ac:dyDescent="0.15">
      <c r="A19" t="s">
        <v>129</v>
      </c>
      <c r="B19" s="133" t="s">
        <v>165</v>
      </c>
    </row>
    <row r="20" spans="1:2" x14ac:dyDescent="0.15">
      <c r="A20" t="s">
        <v>122</v>
      </c>
      <c r="B20" s="133"/>
    </row>
    <row r="21" spans="1:2" x14ac:dyDescent="0.15">
      <c r="A21" t="s">
        <v>130</v>
      </c>
      <c r="B21" s="133" t="s">
        <v>165</v>
      </c>
    </row>
    <row r="22" spans="1:2" x14ac:dyDescent="0.15">
      <c r="A22" t="s">
        <v>120</v>
      </c>
      <c r="B22" s="133"/>
    </row>
    <row r="23" spans="1:2" x14ac:dyDescent="0.15">
      <c r="A23" t="s">
        <v>128</v>
      </c>
      <c r="B23" s="133" t="s">
        <v>165</v>
      </c>
    </row>
    <row r="24" spans="1:2" x14ac:dyDescent="0.15">
      <c r="A24" t="s">
        <v>119</v>
      </c>
      <c r="B24" s="133" t="s">
        <v>165</v>
      </c>
    </row>
    <row r="25" spans="1:2" x14ac:dyDescent="0.15">
      <c r="A25" s="4" t="s">
        <v>77</v>
      </c>
      <c r="B25" s="133"/>
    </row>
    <row r="26" spans="1:2" x14ac:dyDescent="0.15">
      <c r="A26" s="4" t="s">
        <v>139</v>
      </c>
      <c r="B26" s="133" t="s">
        <v>165</v>
      </c>
    </row>
    <row r="27" spans="1:2" x14ac:dyDescent="0.15">
      <c r="A27" s="4" t="s">
        <v>97</v>
      </c>
      <c r="B27" s="133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s="133" t="s">
        <v>165</v>
      </c>
    </row>
    <row r="33" spans="1:2" x14ac:dyDescent="0.15">
      <c r="A33" s="4" t="s">
        <v>265</v>
      </c>
      <c r="B33" s="133" t="s">
        <v>165</v>
      </c>
    </row>
    <row r="34" spans="1:2" x14ac:dyDescent="0.15">
      <c r="A34" t="s">
        <v>135</v>
      </c>
    </row>
    <row r="35" spans="1:2" x14ac:dyDescent="0.15">
      <c r="A35" t="s">
        <v>138</v>
      </c>
      <c r="B35" s="133" t="s">
        <v>165</v>
      </c>
    </row>
    <row r="36" spans="1:2" x14ac:dyDescent="0.15">
      <c r="A36" t="s">
        <v>262</v>
      </c>
      <c r="B36" s="133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  <c r="B39" s="133" t="s">
        <v>165</v>
      </c>
    </row>
    <row r="40" spans="1:2" x14ac:dyDescent="0.15">
      <c r="A40" s="4" t="s">
        <v>74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s="133" t="s">
        <v>165</v>
      </c>
    </row>
    <row r="52" spans="1:2" x14ac:dyDescent="0.15">
      <c r="A52" s="11" t="s">
        <v>161</v>
      </c>
      <c r="B52" t="s">
        <v>165</v>
      </c>
    </row>
    <row r="53" spans="1:2" x14ac:dyDescent="0.15">
      <c r="A53" s="11" t="s">
        <v>162</v>
      </c>
    </row>
    <row r="54" spans="1:2" x14ac:dyDescent="0.15">
      <c r="A54" s="11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/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7.1999999999999995E-2</v>
      </c>
      <c r="C2" s="15">
        <v>7.1999999999999995E-2</v>
      </c>
      <c r="D2" s="15">
        <v>7.1999999999999995E-2</v>
      </c>
      <c r="E2" s="15">
        <v>7.1999999999999995E-2</v>
      </c>
      <c r="F2" s="15">
        <v>7.1999999999999995E-2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148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/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207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199</v>
      </c>
      <c r="B6" t="s">
        <v>207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200</v>
      </c>
      <c r="B7" t="s">
        <v>207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/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147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148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/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278</v>
      </c>
      <c r="D1" s="10" t="s">
        <v>277</v>
      </c>
      <c r="E1" s="144" t="s">
        <v>271</v>
      </c>
      <c r="F1" s="10" t="s">
        <v>272</v>
      </c>
      <c r="G1" s="10" t="s">
        <v>273</v>
      </c>
      <c r="H1" s="10" t="s">
        <v>246</v>
      </c>
      <c r="I1" s="10" t="s">
        <v>274</v>
      </c>
      <c r="J1" s="10" t="s">
        <v>275</v>
      </c>
      <c r="K1" s="10" t="s">
        <v>276</v>
      </c>
    </row>
    <row r="2" spans="1:11" s="11" customFormat="1" x14ac:dyDescent="0.15">
      <c r="A2" s="51" t="s">
        <v>13</v>
      </c>
      <c r="C2" s="12" t="s">
        <v>279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282</v>
      </c>
      <c r="C3" s="12" t="s">
        <v>280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281</v>
      </c>
      <c r="C4" s="12" t="s">
        <v>280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279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282</v>
      </c>
      <c r="C9" s="12" t="s">
        <v>280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281</v>
      </c>
      <c r="C10" s="12" t="s">
        <v>280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283</v>
      </c>
      <c r="F13" s="10" t="s">
        <v>284</v>
      </c>
      <c r="G13" s="10" t="s">
        <v>285</v>
      </c>
      <c r="H13" s="10" t="s">
        <v>272</v>
      </c>
      <c r="I13" s="10" t="s">
        <v>9</v>
      </c>
      <c r="J13" s="133"/>
    </row>
    <row r="14" spans="1:11" x14ac:dyDescent="0.15">
      <c r="A14" s="10" t="s">
        <v>36</v>
      </c>
      <c r="C14" s="133" t="s">
        <v>279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280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280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280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280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/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7" t="s">
        <v>233</v>
      </c>
      <c r="B2" s="92" t="s">
        <v>234</v>
      </c>
      <c r="C2" s="118">
        <v>5.6000000000000001E-2</v>
      </c>
    </row>
    <row r="3" spans="1:3" ht="52" x14ac:dyDescent="0.15">
      <c r="B3" s="88" t="s">
        <v>235</v>
      </c>
      <c r="C3" s="118">
        <v>5.0000000000000001E-3</v>
      </c>
    </row>
    <row r="4" spans="1:3" ht="52" x14ac:dyDescent="0.15">
      <c r="B4" s="88" t="s">
        <v>236</v>
      </c>
      <c r="C4" s="118">
        <v>0</v>
      </c>
    </row>
    <row r="5" spans="1:3" ht="39" x14ac:dyDescent="0.15">
      <c r="B5" s="89" t="s">
        <v>237</v>
      </c>
      <c r="C5" s="118">
        <v>0.152</v>
      </c>
    </row>
    <row r="6" spans="1:3" ht="52" x14ac:dyDescent="0.15">
      <c r="B6" s="89" t="s">
        <v>238</v>
      </c>
      <c r="C6" s="118">
        <v>0.34200000000000003</v>
      </c>
    </row>
    <row r="7" spans="1:3" ht="52" x14ac:dyDescent="0.15">
      <c r="B7" s="89" t="s">
        <v>239</v>
      </c>
      <c r="C7" s="118">
        <v>0.29899999999999999</v>
      </c>
    </row>
    <row r="8" spans="1:3" ht="26" x14ac:dyDescent="0.15">
      <c r="B8" s="90" t="s">
        <v>240</v>
      </c>
      <c r="C8" s="118">
        <v>1E-3</v>
      </c>
    </row>
    <row r="9" spans="1:3" ht="52" x14ac:dyDescent="0.15">
      <c r="B9" s="90" t="s">
        <v>241</v>
      </c>
      <c r="C9" s="118">
        <v>5.0000000000000001E-3</v>
      </c>
    </row>
    <row r="10" spans="1:3" ht="52" x14ac:dyDescent="0.15">
      <c r="B10" s="90" t="s">
        <v>242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243</v>
      </c>
      <c r="B12" s="91" t="s">
        <v>244</v>
      </c>
      <c r="C12" s="118">
        <v>0.20799999999999999</v>
      </c>
    </row>
    <row r="13" spans="1:3" ht="26" x14ac:dyDescent="0.15">
      <c r="B13" s="91" t="s">
        <v>245</v>
      </c>
      <c r="C13" s="118">
        <v>3.5999999999999997E-2</v>
      </c>
    </row>
    <row r="14" spans="1:3" ht="26" x14ac:dyDescent="0.15">
      <c r="B14" s="91" t="s">
        <v>246</v>
      </c>
      <c r="C14" s="118">
        <v>0.11899999999999999</v>
      </c>
    </row>
    <row r="15" spans="1:3" ht="26" x14ac:dyDescent="0.15">
      <c r="B15" s="91" t="s">
        <v>247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2018-02-26T05:02:24Z</dcterms:modified>
</cp:coreProperties>
</file>