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2FDA5146-ACD6-4AB4-8924-10C30899480D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52" i="27"/>
  <c r="F152" i="27"/>
  <c r="E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D131" i="27"/>
  <c r="E130" i="27"/>
  <c r="D130" i="27"/>
  <c r="H129" i="27"/>
  <c r="G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F112" i="27"/>
  <c r="E112" i="27"/>
  <c r="D112" i="27"/>
  <c r="H97" i="27"/>
  <c r="G97" i="27"/>
  <c r="G152" i="27" s="1"/>
  <c r="F97" i="27"/>
  <c r="E97" i="27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E75" i="27"/>
  <c r="D75" i="27"/>
  <c r="H74" i="27"/>
  <c r="G74" i="27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<sst xmlns="http://schemas.openxmlformats.org/spreadsheetml/2006/main" count="2092" uniqueCount="341">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</sst>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231460.4296875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0.97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0.66900000000000004</v>
      </c>
    </row>
    <row r="12" spans="1:3" ht="15" customHeight="1" x14ac:dyDescent="0.25">
      <c r="B12" s="5" t="s">
        <v>12</v>
      </c>
      <c r="C12" s="45">
        <v>0.54299999999999993</v>
      </c>
    </row>
    <row r="13" spans="1:3" ht="15" customHeight="1" x14ac:dyDescent="0.25">
      <c r="B13" s="5" t="s">
        <v>13</v>
      </c>
      <c r="C13" s="45">
        <v>0.79500000000000004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0.17019999999999999</v>
      </c>
    </row>
    <row r="24" spans="1:3" ht="15" customHeight="1" x14ac:dyDescent="0.25">
      <c r="B24" s="15" t="s">
        <v>22</v>
      </c>
      <c r="C24" s="45">
        <v>0.45119999999999999</v>
      </c>
    </row>
    <row r="25" spans="1:3" ht="15" customHeight="1" x14ac:dyDescent="0.25">
      <c r="B25" s="15" t="s">
        <v>23</v>
      </c>
      <c r="C25" s="45">
        <v>0.29249999999999998</v>
      </c>
    </row>
    <row r="26" spans="1:3" ht="15" customHeight="1" x14ac:dyDescent="0.25">
      <c r="B26" s="15" t="s">
        <v>24</v>
      </c>
      <c r="C26" s="45">
        <v>8.6099999999999996E-2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0.19675086525509</v>
      </c>
    </row>
    <row r="30" spans="1:3" ht="14.25" customHeight="1" x14ac:dyDescent="0.25">
      <c r="B30" s="25" t="s">
        <v>27</v>
      </c>
      <c r="C30" s="99">
        <v>5.4334968835213812E-2</v>
      </c>
    </row>
    <row r="31" spans="1:3" ht="14.25" customHeight="1" x14ac:dyDescent="0.25">
      <c r="B31" s="25" t="s">
        <v>28</v>
      </c>
      <c r="C31" s="99">
        <v>0.12809177283586601</v>
      </c>
    </row>
    <row r="32" spans="1:3" ht="14.25" customHeight="1" x14ac:dyDescent="0.25">
      <c r="B32" s="25" t="s">
        <v>29</v>
      </c>
      <c r="C32" s="99">
        <v>0.62082239307383003</v>
      </c>
    </row>
    <row r="33" spans="1:5" ht="13" customHeight="1" x14ac:dyDescent="0.25">
      <c r="B33" s="27" t="s">
        <v>30</v>
      </c>
      <c r="C33" s="48">
        <f>SUM(C29:C32)</f>
        <v>0.99999999999999989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29.005217026656702</v>
      </c>
    </row>
    <row r="38" spans="1:5" ht="15" customHeight="1" x14ac:dyDescent="0.25">
      <c r="B38" s="11" t="s">
        <v>34</v>
      </c>
      <c r="C38" s="43">
        <v>60.412524959319803</v>
      </c>
      <c r="D38" s="12"/>
      <c r="E38" s="13"/>
    </row>
    <row r="39" spans="1:5" ht="15" customHeight="1" x14ac:dyDescent="0.25">
      <c r="B39" s="11" t="s">
        <v>35</v>
      </c>
      <c r="C39" s="43">
        <v>81.846654138467002</v>
      </c>
      <c r="D39" s="12"/>
      <c r="E39" s="12"/>
    </row>
    <row r="40" spans="1:5" ht="15" customHeight="1" x14ac:dyDescent="0.25">
      <c r="B40" s="11" t="s">
        <v>36</v>
      </c>
      <c r="C40" s="100">
        <v>3.01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15.07910517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2.8584999999999999E-3</v>
      </c>
      <c r="D45" s="12"/>
    </row>
    <row r="46" spans="1:5" ht="15.75" customHeight="1" x14ac:dyDescent="0.25">
      <c r="B46" s="11" t="s">
        <v>41</v>
      </c>
      <c r="C46" s="45">
        <v>8.5482000000000002E-2</v>
      </c>
      <c r="D46" s="12"/>
    </row>
    <row r="47" spans="1:5" ht="15.75" customHeight="1" x14ac:dyDescent="0.25">
      <c r="B47" s="11" t="s">
        <v>42</v>
      </c>
      <c r="C47" s="45">
        <v>0.14246629999999999</v>
      </c>
      <c r="D47" s="12"/>
      <c r="E47" s="13"/>
    </row>
    <row r="48" spans="1:5" ht="15" customHeight="1" x14ac:dyDescent="0.25">
      <c r="B48" s="11" t="s">
        <v>43</v>
      </c>
      <c r="C48" s="46">
        <v>0.76919320000000002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0.42923099999999997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87.391752012908441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40.53825169220913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874.73534732467272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0.93694880533897928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13.67055113600504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13.67055113600504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13.67055113600504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13.67055113600504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13.67055113600504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13.67055113600504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1.3773362239396929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0.65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20.02723308412703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20.02723308412703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10.32305644607259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23.936202886472088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4.6908199698568867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19.219496467459528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0.40400000000000003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180.6631632031546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1.304771366326084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3.0250294891780638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0.66312790021524293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2E-3</v>
      </c>
      <c r="C38" s="98">
        <v>0.95</v>
      </c>
      <c r="D38" s="56">
        <v>6.1461020173279026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0.40699999999999997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0.54299999999999993</v>
      </c>
      <c r="E10" s="60">
        <f>IF(ISBLANK(comm_deliv), frac_children_health_facility,1)</f>
        <v>0.54299999999999993</v>
      </c>
      <c r="F10" s="60">
        <f>IF(ISBLANK(comm_deliv), frac_children_health_facility,1)</f>
        <v>0.54299999999999993</v>
      </c>
      <c r="G10" s="60">
        <f>IF(ISBLANK(comm_deliv), frac_children_health_facility,1)</f>
        <v>0.54299999999999993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0.66900000000000004</v>
      </c>
      <c r="I18" s="60">
        <f>frac_PW_health_facility</f>
        <v>0.66900000000000004</v>
      </c>
      <c r="J18" s="60">
        <f>frac_PW_health_facility</f>
        <v>0.66900000000000004</v>
      </c>
      <c r="K18" s="60">
        <f>frac_PW_health_facility</f>
        <v>0.66900000000000004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0.97</v>
      </c>
      <c r="I19" s="60">
        <f>frac_malaria_risk</f>
        <v>0.97</v>
      </c>
      <c r="J19" s="60">
        <f>frac_malaria_risk</f>
        <v>0.97</v>
      </c>
      <c r="K19" s="60">
        <f>frac_malaria_risk</f>
        <v>0.97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0.79500000000000004</v>
      </c>
      <c r="M24" s="60">
        <f>famplan_unmet_need</f>
        <v>0.79500000000000004</v>
      </c>
      <c r="N24" s="60">
        <f>famplan_unmet_need</f>
        <v>0.79500000000000004</v>
      </c>
      <c r="O24" s="60">
        <f>famplan_unmet_need</f>
        <v>0.79500000000000004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0.33236672209398005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0.14244288089742002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0.19915718620860001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0.97</v>
      </c>
      <c r="D34" s="60">
        <f t="shared" si="3"/>
        <v>0.97</v>
      </c>
      <c r="E34" s="60">
        <f t="shared" si="3"/>
        <v>0.97</v>
      </c>
      <c r="F34" s="60">
        <f t="shared" si="3"/>
        <v>0.97</v>
      </c>
      <c r="G34" s="60">
        <f t="shared" si="3"/>
        <v>0.97</v>
      </c>
      <c r="H34" s="60">
        <f t="shared" si="3"/>
        <v>0.97</v>
      </c>
      <c r="I34" s="60">
        <f t="shared" si="3"/>
        <v>0.97</v>
      </c>
      <c r="J34" s="60">
        <f t="shared" si="3"/>
        <v>0.97</v>
      </c>
      <c r="K34" s="60">
        <f t="shared" si="3"/>
        <v>0.97</v>
      </c>
      <c r="L34" s="60">
        <f t="shared" si="3"/>
        <v>0.97</v>
      </c>
      <c r="M34" s="60">
        <f t="shared" si="3"/>
        <v>0.97</v>
      </c>
      <c r="N34" s="60">
        <f t="shared" si="3"/>
        <v>0.97</v>
      </c>
      <c r="O34" s="60">
        <f t="shared" si="3"/>
        <v>0.97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46241.553599999992</v>
      </c>
      <c r="C2" s="49">
        <v>63000</v>
      </c>
      <c r="D2" s="49">
        <v>117000</v>
      </c>
      <c r="E2" s="49">
        <v>93000</v>
      </c>
      <c r="F2" s="49">
        <v>47000</v>
      </c>
      <c r="G2" s="17">
        <f t="shared" ref="G2:G11" si="0">C2+D2+E2+F2</f>
        <v>320000</v>
      </c>
      <c r="H2" s="17">
        <f t="shared" ref="H2:H11" si="1">(B2 + stillbirth*B2/(1000-stillbirth))/(1-abortion)</f>
        <v>53351.716138654752</v>
      </c>
      <c r="I2" s="17">
        <f t="shared" ref="I2:I11" si="2">G2-H2</f>
        <v>266648.28386134526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47101.014799999997</v>
      </c>
      <c r="C3" s="50">
        <v>67000</v>
      </c>
      <c r="D3" s="50">
        <v>121000</v>
      </c>
      <c r="E3" s="50">
        <v>96000</v>
      </c>
      <c r="F3" s="50">
        <v>48000</v>
      </c>
      <c r="G3" s="17">
        <f t="shared" si="0"/>
        <v>332000</v>
      </c>
      <c r="H3" s="17">
        <f t="shared" si="1"/>
        <v>54343.329231312346</v>
      </c>
      <c r="I3" s="17">
        <f t="shared" si="2"/>
        <v>277656.67076868768</v>
      </c>
    </row>
    <row r="4" spans="1:9" ht="15.75" customHeight="1" x14ac:dyDescent="0.25">
      <c r="A4" s="5">
        <f t="shared" si="3"/>
        <v>2023</v>
      </c>
      <c r="B4" s="49">
        <v>47923.289599999996</v>
      </c>
      <c r="C4" s="50">
        <v>70000</v>
      </c>
      <c r="D4" s="50">
        <v>125000</v>
      </c>
      <c r="E4" s="50">
        <v>99000</v>
      </c>
      <c r="F4" s="50">
        <v>49000</v>
      </c>
      <c r="G4" s="17">
        <f t="shared" si="0"/>
        <v>343000</v>
      </c>
      <c r="H4" s="17">
        <f t="shared" si="1"/>
        <v>55292.038093844356</v>
      </c>
      <c r="I4" s="17">
        <f t="shared" si="2"/>
        <v>287707.96190615563</v>
      </c>
    </row>
    <row r="5" spans="1:9" ht="15.75" customHeight="1" x14ac:dyDescent="0.25">
      <c r="A5" s="5">
        <f t="shared" si="3"/>
        <v>2024</v>
      </c>
      <c r="B5" s="49">
        <v>48708.377999999997</v>
      </c>
      <c r="C5" s="50">
        <v>73000</v>
      </c>
      <c r="D5" s="50">
        <v>131000</v>
      </c>
      <c r="E5" s="50">
        <v>103000</v>
      </c>
      <c r="F5" s="50">
        <v>50000</v>
      </c>
      <c r="G5" s="17">
        <f t="shared" si="0"/>
        <v>357000</v>
      </c>
      <c r="H5" s="17">
        <f t="shared" si="1"/>
        <v>56197.842726250798</v>
      </c>
      <c r="I5" s="17">
        <f t="shared" si="2"/>
        <v>300802.15727374918</v>
      </c>
    </row>
    <row r="6" spans="1:9" ht="15.75" customHeight="1" x14ac:dyDescent="0.25">
      <c r="A6" s="5">
        <f t="shared" si="3"/>
        <v>2025</v>
      </c>
      <c r="B6" s="49">
        <v>49486.51</v>
      </c>
      <c r="C6" s="50">
        <v>76000</v>
      </c>
      <c r="D6" s="50">
        <v>136000</v>
      </c>
      <c r="E6" s="50">
        <v>107000</v>
      </c>
      <c r="F6" s="50">
        <v>53000</v>
      </c>
      <c r="G6" s="17">
        <f t="shared" si="0"/>
        <v>372000</v>
      </c>
      <c r="H6" s="17">
        <f t="shared" si="1"/>
        <v>57095.62133337796</v>
      </c>
      <c r="I6" s="17">
        <f t="shared" si="2"/>
        <v>314904.37866662204</v>
      </c>
    </row>
    <row r="7" spans="1:9" ht="15.75" customHeight="1" x14ac:dyDescent="0.25">
      <c r="A7" s="5">
        <f t="shared" si="3"/>
        <v>2026</v>
      </c>
      <c r="B7" s="49">
        <v>50181.001200000013</v>
      </c>
      <c r="C7" s="50">
        <v>78000</v>
      </c>
      <c r="D7" s="50">
        <v>139000</v>
      </c>
      <c r="E7" s="50">
        <v>110000</v>
      </c>
      <c r="F7" s="50">
        <v>56000</v>
      </c>
      <c r="G7" s="17">
        <f t="shared" si="0"/>
        <v>383000</v>
      </c>
      <c r="H7" s="17">
        <f t="shared" si="1"/>
        <v>57896.898420296471</v>
      </c>
      <c r="I7" s="17">
        <f t="shared" si="2"/>
        <v>325103.10157970351</v>
      </c>
    </row>
    <row r="8" spans="1:9" ht="15.75" customHeight="1" x14ac:dyDescent="0.25">
      <c r="A8" s="5">
        <f t="shared" si="3"/>
        <v>2027</v>
      </c>
      <c r="B8" s="49">
        <v>50866.843999999997</v>
      </c>
      <c r="C8" s="50">
        <v>81000</v>
      </c>
      <c r="D8" s="50">
        <v>143000</v>
      </c>
      <c r="E8" s="50">
        <v>113000</v>
      </c>
      <c r="F8" s="50">
        <v>59000</v>
      </c>
      <c r="G8" s="17">
        <f t="shared" si="0"/>
        <v>396000</v>
      </c>
      <c r="H8" s="17">
        <f t="shared" si="1"/>
        <v>58688.197317774247</v>
      </c>
      <c r="I8" s="17">
        <f t="shared" si="2"/>
        <v>337311.80268222577</v>
      </c>
    </row>
    <row r="9" spans="1:9" ht="15.75" customHeight="1" x14ac:dyDescent="0.25">
      <c r="A9" s="5">
        <f t="shared" si="3"/>
        <v>2028</v>
      </c>
      <c r="B9" s="49">
        <v>51513.808400000009</v>
      </c>
      <c r="C9" s="50">
        <v>83000</v>
      </c>
      <c r="D9" s="50">
        <v>148000</v>
      </c>
      <c r="E9" s="50">
        <v>116000</v>
      </c>
      <c r="F9" s="50">
        <v>63000</v>
      </c>
      <c r="G9" s="17">
        <f t="shared" si="0"/>
        <v>410000</v>
      </c>
      <c r="H9" s="17">
        <f t="shared" si="1"/>
        <v>59434.639820965043</v>
      </c>
      <c r="I9" s="17">
        <f t="shared" si="2"/>
        <v>350565.36017903493</v>
      </c>
    </row>
    <row r="10" spans="1:9" ht="15.75" customHeight="1" x14ac:dyDescent="0.25">
      <c r="A10" s="5">
        <f t="shared" si="3"/>
        <v>2029</v>
      </c>
      <c r="B10" s="49">
        <v>52121.894399999997</v>
      </c>
      <c r="C10" s="50">
        <v>86000</v>
      </c>
      <c r="D10" s="50">
        <v>153000</v>
      </c>
      <c r="E10" s="50">
        <v>120000</v>
      </c>
      <c r="F10" s="50">
        <v>67000</v>
      </c>
      <c r="G10" s="17">
        <f t="shared" si="0"/>
        <v>426000</v>
      </c>
      <c r="H10" s="17">
        <f t="shared" si="1"/>
        <v>60136.22592986883</v>
      </c>
      <c r="I10" s="17">
        <f t="shared" si="2"/>
        <v>365863.77407013118</v>
      </c>
    </row>
    <row r="11" spans="1:9" ht="15.75" customHeight="1" x14ac:dyDescent="0.25">
      <c r="A11" s="5">
        <f t="shared" si="3"/>
        <v>2030</v>
      </c>
      <c r="B11" s="49">
        <v>52691.101999999999</v>
      </c>
      <c r="C11" s="50">
        <v>88000</v>
      </c>
      <c r="D11" s="50">
        <v>157000</v>
      </c>
      <c r="E11" s="50">
        <v>124000</v>
      </c>
      <c r="F11" s="50">
        <v>70000</v>
      </c>
      <c r="G11" s="17">
        <f t="shared" si="0"/>
        <v>439000</v>
      </c>
      <c r="H11" s="17">
        <f t="shared" si="1"/>
        <v>60792.955644485613</v>
      </c>
      <c r="I11" s="17">
        <f t="shared" si="2"/>
        <v>378207.0443555144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2.9393246398175905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2.9393246398175905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1.996907030988702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1.996907030988702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1.9856529842848847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1.9856529842848847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1.6015129814865112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1.6015129814865112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4.9892959453666421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4.9892959453666421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2.5316051102451174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2.5316051102451174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0.59126043729038757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0.53626741663052269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0.85646621458076588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0.82669616547809799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0.38999153594744634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0.33822789947181492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0.82177433768423569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0.78660172568325859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0.90345013402807151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0.88208327176989043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0.89162509509555987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0.86802358750273567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0.57152251783423769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0.5415691065384306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0.5415691065384306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0.55191396748175647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0.55191396748175647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0.55191396748175647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0.55191396748175647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0.5952821461609622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0.5952821461609622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0.5952821461609622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0.5952821461609622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0.6747829876805409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0.64759715785168859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0.64759715785168859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0.65706447187928674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0.65706447187928674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0.65706447187928674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0.65706447187928674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0.69586374695863773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0.69586374695863773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0.69586374695863773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0.69586374695863773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0.37846861432737988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0.35035984724569114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0.35035984724569114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0.35991985083349565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0.35991985083349565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0.35991985083349565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0.35991985083349565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0.40172718759754461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0.40172718759754461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0.40172718759754461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0.40172718759754461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0.5475810729936319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0.51736735366218523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0.51736735366218523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0.52778215016527619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0.52778215016527619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0.52778215016527619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0.52778215016527619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0.57167332952598515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0.57167332952598515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0.57167332952598515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0.57167332952598515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0.94373128528723016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0.93692615005630731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0.93692615005630731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0.93934860400703524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0.93934860400703524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0.93934860400703524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0.93934860400703524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0.94870391902058693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0.94870391902058693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0.94870391902058693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0.94870391902058693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0.85643015476234696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0.84084737934872023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0.84084737934872023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0.84635476684335853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0.84635476684335853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0.84635476684335853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0.84635476684335853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0.86803906043811052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0.86803906043811052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0.86803906043811052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0.86803906043811052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0.74223003343713645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0.74111871413081964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0.74358844637279975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0.74789666692531021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0.73715466107416072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0.73034286679623961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0.73498467969751002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0.74274785773843588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0.63763525767751372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0.63629396823825135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0.63927698817682233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0.64449993333282463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0.63152285459365376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0.62337220094371226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0.62891980007635606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0.63826079439656414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0.85588327788139118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0.85516633635470507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0.85675834139744522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0.85952430360946186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0.85260128723480499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0.84816511348604284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0.85119200276680618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0.85621701686227325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1.0024559256756931E-2</v>
      </c>
    </row>
    <row r="4" spans="1:8" ht="15.75" customHeight="1" x14ac:dyDescent="0.25">
      <c r="B4" s="19" t="s">
        <v>69</v>
      </c>
      <c r="C4" s="101">
        <v>9.6679763631924334E-2</v>
      </c>
    </row>
    <row r="5" spans="1:8" ht="15.75" customHeight="1" x14ac:dyDescent="0.25">
      <c r="B5" s="19" t="s">
        <v>70</v>
      </c>
      <c r="C5" s="101">
        <v>7.2481780052522038E-2</v>
      </c>
    </row>
    <row r="6" spans="1:8" ht="15.75" customHeight="1" x14ac:dyDescent="0.25">
      <c r="B6" s="19" t="s">
        <v>71</v>
      </c>
      <c r="C6" s="101">
        <v>0.3070462971818726</v>
      </c>
    </row>
    <row r="7" spans="1:8" ht="15.75" customHeight="1" x14ac:dyDescent="0.25">
      <c r="B7" s="19" t="s">
        <v>72</v>
      </c>
      <c r="C7" s="101">
        <v>0.31418211522061812</v>
      </c>
    </row>
    <row r="8" spans="1:8" ht="15.75" customHeight="1" x14ac:dyDescent="0.25">
      <c r="B8" s="19" t="s">
        <v>73</v>
      </c>
      <c r="C8" s="101">
        <v>1.5948282635923398E-2</v>
      </c>
    </row>
    <row r="9" spans="1:8" ht="15.75" customHeight="1" x14ac:dyDescent="0.25">
      <c r="B9" s="19" t="s">
        <v>74</v>
      </c>
      <c r="C9" s="101">
        <v>7.9035157105624143E-2</v>
      </c>
    </row>
    <row r="10" spans="1:8" ht="15.75" customHeight="1" x14ac:dyDescent="0.25">
      <c r="B10" s="19" t="s">
        <v>75</v>
      </c>
      <c r="C10" s="101">
        <v>0.1046020449147585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9.1111232777895484E-2</v>
      </c>
      <c r="D14" s="55">
        <v>9.1111232777895484E-2</v>
      </c>
      <c r="E14" s="55">
        <v>9.1111232777895484E-2</v>
      </c>
      <c r="F14" s="55">
        <v>9.1111232777895484E-2</v>
      </c>
    </row>
    <row r="15" spans="1:8" ht="15.75" customHeight="1" x14ac:dyDescent="0.25">
      <c r="B15" s="19" t="s">
        <v>82</v>
      </c>
      <c r="C15" s="101">
        <v>0.17194216291273609</v>
      </c>
      <c r="D15" s="101">
        <v>0.17194216291273609</v>
      </c>
      <c r="E15" s="101">
        <v>0.17194216291273609</v>
      </c>
      <c r="F15" s="101">
        <v>0.17194216291273609</v>
      </c>
    </row>
    <row r="16" spans="1:8" ht="15.75" customHeight="1" x14ac:dyDescent="0.25">
      <c r="B16" s="19" t="s">
        <v>83</v>
      </c>
      <c r="C16" s="101">
        <v>1.4374290667594139E-2</v>
      </c>
      <c r="D16" s="101">
        <v>1.4374290667594139E-2</v>
      </c>
      <c r="E16" s="101">
        <v>1.4374290667594139E-2</v>
      </c>
      <c r="F16" s="101">
        <v>1.4374290667594139E-2</v>
      </c>
    </row>
    <row r="17" spans="1:8" ht="15.75" customHeight="1" x14ac:dyDescent="0.25">
      <c r="B17" s="19" t="s">
        <v>84</v>
      </c>
      <c r="C17" s="101">
        <v>2.9555080536016218E-2</v>
      </c>
      <c r="D17" s="101">
        <v>2.9555080536016218E-2</v>
      </c>
      <c r="E17" s="101">
        <v>2.9555080536016218E-2</v>
      </c>
      <c r="F17" s="101">
        <v>2.9555080536016218E-2</v>
      </c>
    </row>
    <row r="18" spans="1:8" ht="15.75" customHeight="1" x14ac:dyDescent="0.25">
      <c r="B18" s="19" t="s">
        <v>85</v>
      </c>
      <c r="C18" s="101">
        <v>0.222992071987067</v>
      </c>
      <c r="D18" s="101">
        <v>0.222992071987067</v>
      </c>
      <c r="E18" s="101">
        <v>0.222992071987067</v>
      </c>
      <c r="F18" s="101">
        <v>0.222992071987067</v>
      </c>
    </row>
    <row r="19" spans="1:8" ht="15.75" customHeight="1" x14ac:dyDescent="0.25">
      <c r="B19" s="19" t="s">
        <v>86</v>
      </c>
      <c r="C19" s="101">
        <v>1.7035585034982689E-2</v>
      </c>
      <c r="D19" s="101">
        <v>1.7035585034982689E-2</v>
      </c>
      <c r="E19" s="101">
        <v>1.7035585034982689E-2</v>
      </c>
      <c r="F19" s="101">
        <v>1.7035585034982689E-2</v>
      </c>
    </row>
    <row r="20" spans="1:8" ht="15.75" customHeight="1" x14ac:dyDescent="0.25">
      <c r="B20" s="19" t="s">
        <v>87</v>
      </c>
      <c r="C20" s="101">
        <v>0.20432411553854371</v>
      </c>
      <c r="D20" s="101">
        <v>0.20432411553854371</v>
      </c>
      <c r="E20" s="101">
        <v>0.20432411553854371</v>
      </c>
      <c r="F20" s="101">
        <v>0.20432411553854371</v>
      </c>
    </row>
    <row r="21" spans="1:8" ht="15.75" customHeight="1" x14ac:dyDescent="0.25">
      <c r="B21" s="19" t="s">
        <v>88</v>
      </c>
      <c r="C21" s="101">
        <v>4.9826246991009251E-2</v>
      </c>
      <c r="D21" s="101">
        <v>4.9826246991009251E-2</v>
      </c>
      <c r="E21" s="101">
        <v>4.9826246991009251E-2</v>
      </c>
      <c r="F21" s="101">
        <v>4.9826246991009251E-2</v>
      </c>
    </row>
    <row r="22" spans="1:8" ht="15.75" customHeight="1" x14ac:dyDescent="0.25">
      <c r="B22" s="19" t="s">
        <v>89</v>
      </c>
      <c r="C22" s="101">
        <v>0.19883921355415549</v>
      </c>
      <c r="D22" s="101">
        <v>0.19883921355415549</v>
      </c>
      <c r="E22" s="101">
        <v>0.19883921355415549</v>
      </c>
      <c r="F22" s="101">
        <v>0.19883921355415549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8.6943652999999996E-2</v>
      </c>
    </row>
    <row r="27" spans="1:8" ht="15.75" customHeight="1" x14ac:dyDescent="0.25">
      <c r="B27" s="19" t="s">
        <v>92</v>
      </c>
      <c r="C27" s="101">
        <v>8.5220880000000006E-3</v>
      </c>
    </row>
    <row r="28" spans="1:8" ht="15.75" customHeight="1" x14ac:dyDescent="0.25">
      <c r="B28" s="19" t="s">
        <v>93</v>
      </c>
      <c r="C28" s="101">
        <v>0.152896541</v>
      </c>
    </row>
    <row r="29" spans="1:8" ht="15.75" customHeight="1" x14ac:dyDescent="0.25">
      <c r="B29" s="19" t="s">
        <v>94</v>
      </c>
      <c r="C29" s="101">
        <v>0.16599547100000001</v>
      </c>
    </row>
    <row r="30" spans="1:8" ht="15.75" customHeight="1" x14ac:dyDescent="0.25">
      <c r="B30" s="19" t="s">
        <v>95</v>
      </c>
      <c r="C30" s="101">
        <v>0.10566703099999999</v>
      </c>
    </row>
    <row r="31" spans="1:8" ht="15.75" customHeight="1" x14ac:dyDescent="0.25">
      <c r="B31" s="19" t="s">
        <v>96</v>
      </c>
      <c r="C31" s="101">
        <v>0.108493031</v>
      </c>
    </row>
    <row r="32" spans="1:8" ht="15.75" customHeight="1" x14ac:dyDescent="0.25">
      <c r="B32" s="19" t="s">
        <v>97</v>
      </c>
      <c r="C32" s="101">
        <v>1.8539073999999999E-2</v>
      </c>
    </row>
    <row r="33" spans="2:3" ht="15.75" customHeight="1" x14ac:dyDescent="0.25">
      <c r="B33" s="19" t="s">
        <v>98</v>
      </c>
      <c r="C33" s="101">
        <v>8.3873541999999995E-2</v>
      </c>
    </row>
    <row r="34" spans="2:3" ht="15.75" customHeight="1" x14ac:dyDescent="0.25">
      <c r="B34" s="19" t="s">
        <v>99</v>
      </c>
      <c r="C34" s="101">
        <v>0.26906956999999998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0.48720162700000003</v>
      </c>
      <c r="D14" s="54">
        <v>0.481282526652</v>
      </c>
      <c r="E14" s="54">
        <v>0.481282526652</v>
      </c>
      <c r="F14" s="54">
        <v>0.54058460914799999</v>
      </c>
      <c r="G14" s="54">
        <v>0.54058460914799999</v>
      </c>
      <c r="H14" s="45">
        <v>0.52100000000000002</v>
      </c>
      <c r="I14" s="55">
        <v>0.52100000000000002</v>
      </c>
      <c r="J14" s="55">
        <v>0.52100000000000002</v>
      </c>
      <c r="K14" s="55">
        <v>0.52100000000000002</v>
      </c>
      <c r="L14" s="45">
        <v>0.42799999999999999</v>
      </c>
      <c r="M14" s="55">
        <v>0.42799999999999999</v>
      </c>
      <c r="N14" s="55">
        <v>0.42799999999999999</v>
      </c>
      <c r="O14" s="55">
        <v>0.42799999999999999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0.20912204155883699</v>
      </c>
      <c r="D15" s="52">
        <f t="shared" si="0"/>
        <v>0.20658138019736461</v>
      </c>
      <c r="E15" s="52">
        <f t="shared" si="0"/>
        <v>0.20658138019736461</v>
      </c>
      <c r="F15" s="52">
        <f t="shared" si="0"/>
        <v>0.23203567236920516</v>
      </c>
      <c r="G15" s="52">
        <f t="shared" si="0"/>
        <v>0.23203567236920516</v>
      </c>
      <c r="H15" s="52">
        <f t="shared" si="0"/>
        <v>0.223629351</v>
      </c>
      <c r="I15" s="52">
        <f t="shared" si="0"/>
        <v>0.223629351</v>
      </c>
      <c r="J15" s="52">
        <f t="shared" si="0"/>
        <v>0.223629351</v>
      </c>
      <c r="K15" s="52">
        <f t="shared" si="0"/>
        <v>0.223629351</v>
      </c>
      <c r="L15" s="52">
        <f t="shared" si="0"/>
        <v>0.18371086799999997</v>
      </c>
      <c r="M15" s="52">
        <f t="shared" si="0"/>
        <v>0.18371086799999997</v>
      </c>
      <c r="N15" s="52">
        <f t="shared" si="0"/>
        <v>0.18371086799999997</v>
      </c>
      <c r="O15" s="52">
        <f t="shared" si="0"/>
        <v>0.18371086799999997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0.45592287297741801</v>
      </c>
      <c r="D2" s="53">
        <v>0.280937540715686</v>
      </c>
      <c r="E2" s="53"/>
      <c r="F2" s="53"/>
      <c r="G2" s="53"/>
    </row>
    <row r="3" spans="1:7" x14ac:dyDescent="0.25">
      <c r="B3" s="3" t="s">
        <v>120</v>
      </c>
      <c r="C3" s="53">
        <v>0.39208534616123702</v>
      </c>
      <c r="D3" s="53">
        <v>0.41964019980392198</v>
      </c>
      <c r="E3" s="53"/>
      <c r="F3" s="53"/>
      <c r="G3" s="53"/>
    </row>
    <row r="4" spans="1:7" x14ac:dyDescent="0.25">
      <c r="B4" s="3" t="s">
        <v>121</v>
      </c>
      <c r="C4" s="53">
        <v>0.119288975244239</v>
      </c>
      <c r="D4" s="53">
        <v>0.26842458431372501</v>
      </c>
      <c r="E4" s="53">
        <v>0.95333877377126397</v>
      </c>
      <c r="F4" s="53">
        <v>0.71441323901044895</v>
      </c>
      <c r="G4" s="53"/>
    </row>
    <row r="5" spans="1:7" x14ac:dyDescent="0.25">
      <c r="B5" s="3" t="s">
        <v>122</v>
      </c>
      <c r="C5" s="52">
        <v>3.2742075871431603E-2</v>
      </c>
      <c r="D5" s="52">
        <v>3.0851552402768E-2</v>
      </c>
      <c r="E5" s="52">
        <f>1-SUM(E2:E4)</f>
        <v>4.666122622873603E-2</v>
      </c>
      <c r="F5" s="52">
        <f>1-SUM(F2:F4)</f>
        <v>0.28558676098955105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2024-03-18T00:20:38Z</dcterms:modified>
</cp:coreProperties>
</file>