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5B4B512A-854C-457B-A982-B028EE61392E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I39" i="2" s="1"/>
  <c r="A39" i="2"/>
  <c r="H38" i="2"/>
  <c r="I38" i="2" s="1"/>
  <c r="G38" i="2"/>
  <c r="A33" i="2"/>
  <c r="A22" i="2"/>
  <c r="I11" i="2"/>
  <c r="H11" i="2"/>
  <c r="G11" i="2"/>
  <c r="H10" i="2"/>
  <c r="G10" i="2"/>
  <c r="I10" i="2" s="1"/>
  <c r="H9" i="2"/>
  <c r="I9" i="2" s="1"/>
  <c r="G9" i="2"/>
  <c r="H8" i="2"/>
  <c r="G8" i="2"/>
  <c r="I7" i="2"/>
  <c r="H7" i="2"/>
  <c r="G7" i="2"/>
  <c r="H6" i="2"/>
  <c r="G6" i="2"/>
  <c r="H5" i="2"/>
  <c r="I5" i="2" s="1"/>
  <c r="G5" i="2"/>
  <c r="H4" i="2"/>
  <c r="G4" i="2"/>
  <c r="I3" i="2"/>
  <c r="H3" i="2"/>
  <c r="G3" i="2"/>
  <c r="H2" i="2"/>
  <c r="G2" i="2"/>
  <c r="A2" i="2"/>
  <c r="A31" i="2" s="1"/>
  <c r="C33" i="1"/>
  <c r="C20" i="1"/>
  <c r="A19" i="2" l="1"/>
  <c r="A30" i="2"/>
  <c r="I2" i="2"/>
  <c r="I8" i="2"/>
  <c r="A21" i="2"/>
  <c r="A32" i="2"/>
  <c r="A3" i="2"/>
  <c r="A4" i="2" s="1"/>
  <c r="A5" i="2" s="1"/>
  <c r="A6" i="2" s="1"/>
  <c r="A7" i="2" s="1"/>
  <c r="A8" i="2" s="1"/>
  <c r="A9" i="2" s="1"/>
  <c r="A10" i="2" s="1"/>
  <c r="A11" i="2" s="1"/>
  <c r="A34" i="2"/>
  <c r="I6" i="2"/>
  <c r="A14" i="2"/>
  <c r="A25" i="2"/>
  <c r="A35" i="2"/>
  <c r="A13" i="2"/>
  <c r="A24" i="2"/>
  <c r="A16" i="2"/>
  <c r="A26" i="2"/>
  <c r="A37" i="2"/>
  <c r="A40" i="2"/>
  <c r="A17" i="2"/>
  <c r="A27" i="2"/>
  <c r="A38" i="2"/>
  <c r="I4" i="2"/>
  <c r="A18" i="2"/>
  <c r="A29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<sst xmlns="http://schemas.openxmlformats.org/spreadsheetml/2006/main" count="2092" uniqueCount="341">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</sst>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88566.5166015625</v>
      </c>
    </row>
    <row r="8" spans="1:3" ht="15" customHeight="1" x14ac:dyDescent="0.25">
      <c r="B8" s="5" t="s">
        <v>44</v>
      </c>
      <c r="C8" s="44">
        <v>1.4E-2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0.87981307983398394</v>
      </c>
    </row>
    <row r="11" spans="1:3" ht="15" customHeight="1" x14ac:dyDescent="0.25">
      <c r="B11" s="5" t="s">
        <v>49</v>
      </c>
      <c r="C11" s="45">
        <v>0.93599999999999994</v>
      </c>
    </row>
    <row r="12" spans="1:3" ht="15" customHeight="1" x14ac:dyDescent="0.25">
      <c r="B12" s="5" t="s">
        <v>41</v>
      </c>
      <c r="C12" s="45">
        <v>0.72</v>
      </c>
    </row>
    <row r="13" spans="1:3" ht="15" customHeight="1" x14ac:dyDescent="0.25">
      <c r="B13" s="5" t="s">
        <v>62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0.1032</v>
      </c>
    </row>
    <row r="24" spans="1:3" ht="15" customHeight="1" x14ac:dyDescent="0.25">
      <c r="B24" s="15" t="s">
        <v>46</v>
      </c>
      <c r="C24" s="45">
        <v>0.55130000000000001</v>
      </c>
    </row>
    <row r="25" spans="1:3" ht="15" customHeight="1" x14ac:dyDescent="0.25">
      <c r="B25" s="15" t="s">
        <v>47</v>
      </c>
      <c r="C25" s="45">
        <v>0.28949999999999998</v>
      </c>
    </row>
    <row r="26" spans="1:3" ht="15" customHeight="1" x14ac:dyDescent="0.25">
      <c r="B26" s="15" t="s">
        <v>48</v>
      </c>
      <c r="C26" s="45">
        <v>5.6000000000000008E-2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10.8447422944596</v>
      </c>
    </row>
    <row r="38" spans="1:5" ht="15" customHeight="1" x14ac:dyDescent="0.25">
      <c r="B38" s="11" t="s">
        <v>35</v>
      </c>
      <c r="C38" s="43">
        <v>21.677014305696702</v>
      </c>
      <c r="D38" s="12"/>
      <c r="E38" s="13"/>
    </row>
    <row r="39" spans="1:5" ht="15" customHeight="1" x14ac:dyDescent="0.25">
      <c r="B39" s="11" t="s">
        <v>61</v>
      </c>
      <c r="C39" s="43">
        <v>25.693275133847401</v>
      </c>
      <c r="D39" s="12"/>
      <c r="E39" s="12"/>
    </row>
    <row r="40" spans="1:5" ht="15" customHeight="1" x14ac:dyDescent="0.25">
      <c r="B40" s="11" t="s">
        <v>36</v>
      </c>
      <c r="C40" s="100">
        <v>0.34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8.5763926910000006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6.0983000000000001E-3</v>
      </c>
      <c r="D45" s="12"/>
    </row>
    <row r="46" spans="1:5" ht="15.75" customHeight="1" x14ac:dyDescent="0.25">
      <c r="B46" s="11" t="s">
        <v>51</v>
      </c>
      <c r="C46" s="45">
        <v>7.2093400000000002E-2</v>
      </c>
      <c r="D46" s="12"/>
    </row>
    <row r="47" spans="1:5" ht="15.75" customHeight="1" x14ac:dyDescent="0.25">
      <c r="B47" s="11" t="s">
        <v>59</v>
      </c>
      <c r="C47" s="45">
        <v>8.8601899999999997E-2</v>
      </c>
      <c r="D47" s="12"/>
      <c r="E47" s="13"/>
    </row>
    <row r="48" spans="1:5" ht="15" customHeight="1" x14ac:dyDescent="0.25">
      <c r="B48" s="11" t="s">
        <v>58</v>
      </c>
      <c r="C48" s="46">
        <v>0.83320640000000001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2.2000000000000002</v>
      </c>
      <c r="D51" s="12"/>
    </row>
    <row r="52" spans="1:4" ht="15" customHeight="1" x14ac:dyDescent="0.25">
      <c r="B52" s="11" t="s">
        <v>13</v>
      </c>
      <c r="C52" s="100">
        <v>2.2000000000000002</v>
      </c>
    </row>
    <row r="53" spans="1:4" ht="15.75" customHeight="1" x14ac:dyDescent="0.25">
      <c r="B53" s="11" t="s">
        <v>16</v>
      </c>
      <c r="C53" s="100">
        <v>2.2000000000000002</v>
      </c>
    </row>
    <row r="54" spans="1:4" ht="15.75" customHeight="1" x14ac:dyDescent="0.25">
      <c r="B54" s="11" t="s">
        <v>14</v>
      </c>
      <c r="C54" s="100">
        <v>2.2000000000000002</v>
      </c>
    </row>
    <row r="55" spans="1:4" ht="15.75" customHeight="1" x14ac:dyDescent="0.25">
      <c r="B55" s="11" t="s">
        <v>15</v>
      </c>
      <c r="C55" s="100">
        <v>2.2000000000000002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2.1363636363636359E-2</v>
      </c>
    </row>
    <row r="59" spans="1:4" ht="15.75" customHeight="1" x14ac:dyDescent="0.25">
      <c r="B59" s="11" t="s">
        <v>40</v>
      </c>
      <c r="C59" s="45">
        <v>0.48294500000000001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9GhhDuigqvRxCg+hLzRlNZFbmtRZDwOUeHCfcRcAX+X9FsUWO5rE7BODnk0DimcDi6URKv73AYFwRzIBHnRY1w==" saltValue="6qvC2MDxAD808ccedmDW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64.978466716900769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40.035884855702882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523.3469422837544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2.222199495604066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13.16818429949879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13.16818429949879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13.16818429949879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13.16818429949879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13.16818429949879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13.16818429949879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0.87495009939413526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0.96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12.03223213704624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12.03223213704624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23.370362340463299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22.805877504333029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4.3768406970404801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18.714394010930931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129.5082053629678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2.7005701608607802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1.894695667647958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0.95072175069817499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6.0398139560416322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XTDB0TUJCMy8UPCm1mnhhz4RnsV9sJTQNHjzwZeBCrbnCT+BllZ8HlxgIFP5e37+GMTDkdGhKTrTVV4HiL56hQ==" saltValue="tIjtgnNkG2NGFa7sYy6d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CNUQ80t7BXr86rZOK+e9S96FfOJH9mVWB37pdhE4sbBZ2+nLHmjet93C1mEC3MDWZ8Jhb5FyS4Lgo1mNJkozrw==" saltValue="OdS7BCSc+WOhBwsXR6Ubd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Gz2xrGVczNIFaHeXlKaSNGFcGWg/zrXDL98npL1ZzSCcLl7eENxOrQ/mXyn53Ntov9ax0PGddWRVb5tdpeHCHA==" saltValue="kW1DLPUqcSp53fNgMIa4Z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f5yQv10DasRz8gs26cB2Hs62X7ELxobjl+ZrhyR2BEoQzqQ01mZ20klzq/IMrodir/ZuX+FMQ29OWJ2EJgd1IA==" saltValue="Th3JEukwqPO5XR1VZbfW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1.4E-2</v>
      </c>
      <c r="E2" s="60">
        <f>food_insecure</f>
        <v>1.4E-2</v>
      </c>
      <c r="F2" s="60">
        <f>food_insecure</f>
        <v>1.4E-2</v>
      </c>
      <c r="G2" s="60">
        <f>food_insecure</f>
        <v>1.4E-2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1.4E-2</v>
      </c>
      <c r="F5" s="60">
        <f>food_insecure</f>
        <v>1.4E-2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1.4E-2</v>
      </c>
      <c r="F8" s="60">
        <f>food_insecure</f>
        <v>1.4E-2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1.4E-2</v>
      </c>
      <c r="F9" s="60">
        <f>food_insecure</f>
        <v>1.4E-2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1.4E-2</v>
      </c>
      <c r="I15" s="60">
        <f>food_insecure</f>
        <v>1.4E-2</v>
      </c>
      <c r="J15" s="60">
        <f>food_insecure</f>
        <v>1.4E-2</v>
      </c>
      <c r="K15" s="60">
        <f>food_insecure</f>
        <v>1.4E-2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0.93599999999999994</v>
      </c>
      <c r="I18" s="60">
        <f>frac_PW_health_facility</f>
        <v>0.93599999999999994</v>
      </c>
      <c r="J18" s="60">
        <f>frac_PW_health_facility</f>
        <v>0.93599999999999994</v>
      </c>
      <c r="K18" s="60">
        <f>frac_PW_health_facility</f>
        <v>0.93599999999999994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5.9244940426635952E-2</v>
      </c>
      <c r="M25" s="60">
        <f>(1-food_insecure)*(0.49)+food_insecure*(0.7)</f>
        <v>0.49293999999999993</v>
      </c>
      <c r="N25" s="60">
        <f>(1-food_insecure)*(0.49)+food_insecure*(0.7)</f>
        <v>0.49293999999999993</v>
      </c>
      <c r="O25" s="60">
        <f>(1-food_insecure)*(0.49)+food_insecure*(0.7)</f>
        <v>0.49293999999999993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2.5390688754272556E-2</v>
      </c>
      <c r="M26" s="60">
        <f>(1-food_insecure)*(0.21)+food_insecure*(0.3)</f>
        <v>0.21126</v>
      </c>
      <c r="N26" s="60">
        <f>(1-food_insecure)*(0.21)+food_insecure*(0.3)</f>
        <v>0.21126</v>
      </c>
      <c r="O26" s="60">
        <f>(1-food_insecure)*(0.21)+food_insecure*(0.3)</f>
        <v>0.21126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3.555129098510755E-2</v>
      </c>
      <c r="M27" s="60">
        <f>(1-food_insecure)*(0.3)</f>
        <v>0.29580000000000001</v>
      </c>
      <c r="N27" s="60">
        <f>(1-food_insecure)*(0.3)</f>
        <v>0.29580000000000001</v>
      </c>
      <c r="O27" s="60">
        <f>(1-food_insecure)*(0.3)</f>
        <v>0.29580000000000001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0.87981307983398394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mFMQIYSJC5isWFWWpmmTmeQHNvGX/rV7BUCIJLCc7ZUhciOdLdxgPCYse/RDW3MkfCcN1g14D5t0ZNrz8atvHQ==" saltValue="/xBh2v8X32FUxRrtc+1TS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8PXfhoqx0HarWWMbWeX9USlWo6zarEcYIwJV6LZr1mz1vghJOeMr12jZxhBlFdywB9aefAteUpmE9JKjQBQqxw==" saltValue="nNJi+c5MaAIgP0GgejB19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EhH3jrcYW7Rc3QF8x5VsMukxw517sEwfPplXLrRO3WI2vvqnO8ak5opC8qosBNsP1aWerUJA6mX8jJwkz2I6VA==" saltValue="nTlEB+9R/5ZQ6wH+WuJoT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Xnqb7oz3f8Mf+7yiwZPQ4oRLfhrxis6XDjchd9IRUqbNscc3oFkieLTagox7gYJvhsvir86Ph3nO4eWP9u8bw==" saltValue="Y6AplbHIKBDF1lNrlFXQT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Sd2PKehQgfsILvTymncFAuH7tWrlLsozYaR5v5BDwmLnWBRwn3UiV8kwq9azsMVrtcM0QvWOh6Ktk6FxXKiuFA==" saltValue="O5pXbMvJOOZQM9stk8zxb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1TdNQaEdQntKdRoOyws2Ou0NeaQpgBzzsCW/sQYq1mMu9y3D1y/AxFufPG1xTWS5QENXN4ByCWO7MPx/B/flQ==" saltValue="5Mz+aUlIeJsV/YXdFfFHX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16647.7696</v>
      </c>
      <c r="C2" s="49">
        <v>39000</v>
      </c>
      <c r="D2" s="49">
        <v>70000</v>
      </c>
      <c r="E2" s="49">
        <v>66000</v>
      </c>
      <c r="F2" s="49">
        <v>55000</v>
      </c>
      <c r="G2" s="17">
        <f t="shared" ref="G2:G11" si="0">C2+D2+E2+F2</f>
        <v>230000</v>
      </c>
      <c r="H2" s="17">
        <f t="shared" ref="H2:H11" si="1">(B2 + stillbirth*B2/(1000-stillbirth))/(1-abortion)</f>
        <v>19081.571046455618</v>
      </c>
      <c r="I2" s="17">
        <f t="shared" ref="I2:I11" si="2">G2-H2</f>
        <v>210918.42895354438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16527.139200000001</v>
      </c>
      <c r="C3" s="50">
        <v>39000</v>
      </c>
      <c r="D3" s="50">
        <v>70000</v>
      </c>
      <c r="E3" s="50">
        <v>66000</v>
      </c>
      <c r="F3" s="50">
        <v>57000</v>
      </c>
      <c r="G3" s="17">
        <f t="shared" si="0"/>
        <v>232000</v>
      </c>
      <c r="H3" s="17">
        <f t="shared" si="1"/>
        <v>18943.305224470532</v>
      </c>
      <c r="I3" s="17">
        <f t="shared" si="2"/>
        <v>213056.69477552947</v>
      </c>
    </row>
    <row r="4" spans="1:9" ht="15.75" customHeight="1" x14ac:dyDescent="0.25">
      <c r="A4" s="5">
        <f t="shared" si="3"/>
        <v>2023</v>
      </c>
      <c r="B4" s="49">
        <v>16404.264800000001</v>
      </c>
      <c r="C4" s="50">
        <v>40000</v>
      </c>
      <c r="D4" s="50">
        <v>70000</v>
      </c>
      <c r="E4" s="50">
        <v>65000</v>
      </c>
      <c r="F4" s="50">
        <v>59000</v>
      </c>
      <c r="G4" s="17">
        <f t="shared" si="0"/>
        <v>234000</v>
      </c>
      <c r="H4" s="17">
        <f t="shared" si="1"/>
        <v>18802.467343497541</v>
      </c>
      <c r="I4" s="17">
        <f t="shared" si="2"/>
        <v>215197.53265650244</v>
      </c>
    </row>
    <row r="5" spans="1:9" ht="15.75" customHeight="1" x14ac:dyDescent="0.25">
      <c r="A5" s="5">
        <f t="shared" si="3"/>
        <v>2024</v>
      </c>
      <c r="B5" s="49">
        <v>16279.1464</v>
      </c>
      <c r="C5" s="50">
        <v>41000</v>
      </c>
      <c r="D5" s="50">
        <v>70000</v>
      </c>
      <c r="E5" s="50">
        <v>66000</v>
      </c>
      <c r="F5" s="50">
        <v>59000</v>
      </c>
      <c r="G5" s="17">
        <f t="shared" si="0"/>
        <v>236000</v>
      </c>
      <c r="H5" s="17">
        <f t="shared" si="1"/>
        <v>18659.057403536641</v>
      </c>
      <c r="I5" s="17">
        <f t="shared" si="2"/>
        <v>217340.94259646337</v>
      </c>
    </row>
    <row r="6" spans="1:9" ht="15.75" customHeight="1" x14ac:dyDescent="0.25">
      <c r="A6" s="5">
        <f t="shared" si="3"/>
        <v>2025</v>
      </c>
      <c r="B6" s="49">
        <v>16134.8</v>
      </c>
      <c r="C6" s="50">
        <v>42000</v>
      </c>
      <c r="D6" s="50">
        <v>69000</v>
      </c>
      <c r="E6" s="50">
        <v>65000</v>
      </c>
      <c r="F6" s="50">
        <v>60000</v>
      </c>
      <c r="G6" s="17">
        <f t="shared" si="0"/>
        <v>236000</v>
      </c>
      <c r="H6" s="17">
        <f t="shared" si="1"/>
        <v>18493.608448326442</v>
      </c>
      <c r="I6" s="17">
        <f t="shared" si="2"/>
        <v>217506.39155167356</v>
      </c>
    </row>
    <row r="7" spans="1:9" ht="15.75" customHeight="1" x14ac:dyDescent="0.25">
      <c r="A7" s="5">
        <f t="shared" si="3"/>
        <v>2026</v>
      </c>
      <c r="B7" s="49">
        <v>16081.627</v>
      </c>
      <c r="C7" s="50">
        <v>42000</v>
      </c>
      <c r="D7" s="50">
        <v>70000</v>
      </c>
      <c r="E7" s="50">
        <v>64000</v>
      </c>
      <c r="F7" s="50">
        <v>61000</v>
      </c>
      <c r="G7" s="17">
        <f t="shared" si="0"/>
        <v>237000</v>
      </c>
      <c r="H7" s="17">
        <f t="shared" si="1"/>
        <v>18432.661883012781</v>
      </c>
      <c r="I7" s="17">
        <f t="shared" si="2"/>
        <v>218567.33811698723</v>
      </c>
    </row>
    <row r="8" spans="1:9" ht="15.75" customHeight="1" x14ac:dyDescent="0.25">
      <c r="A8" s="5">
        <f t="shared" si="3"/>
        <v>2027</v>
      </c>
      <c r="B8" s="49">
        <v>16010.313200000001</v>
      </c>
      <c r="C8" s="50">
        <v>42000</v>
      </c>
      <c r="D8" s="50">
        <v>71000</v>
      </c>
      <c r="E8" s="50">
        <v>65000</v>
      </c>
      <c r="F8" s="50">
        <v>62000</v>
      </c>
      <c r="G8" s="17">
        <f t="shared" si="0"/>
        <v>240000</v>
      </c>
      <c r="H8" s="17">
        <f t="shared" si="1"/>
        <v>18350.922444397969</v>
      </c>
      <c r="I8" s="17">
        <f t="shared" si="2"/>
        <v>221649.07755560204</v>
      </c>
    </row>
    <row r="9" spans="1:9" ht="15.75" customHeight="1" x14ac:dyDescent="0.25">
      <c r="A9" s="5">
        <f t="shared" si="3"/>
        <v>2028</v>
      </c>
      <c r="B9" s="49">
        <v>15937.8426</v>
      </c>
      <c r="C9" s="50">
        <v>42000</v>
      </c>
      <c r="D9" s="50">
        <v>73000</v>
      </c>
      <c r="E9" s="50">
        <v>65000</v>
      </c>
      <c r="F9" s="50">
        <v>62000</v>
      </c>
      <c r="G9" s="17">
        <f t="shared" si="0"/>
        <v>242000</v>
      </c>
      <c r="H9" s="17">
        <f t="shared" si="1"/>
        <v>18267.857088743403</v>
      </c>
      <c r="I9" s="17">
        <f t="shared" si="2"/>
        <v>223732.14291125658</v>
      </c>
    </row>
    <row r="10" spans="1:9" ht="15.75" customHeight="1" x14ac:dyDescent="0.25">
      <c r="A10" s="5">
        <f t="shared" si="3"/>
        <v>2029</v>
      </c>
      <c r="B10" s="49">
        <v>15864.215200000001</v>
      </c>
      <c r="C10" s="50">
        <v>41000</v>
      </c>
      <c r="D10" s="50">
        <v>74000</v>
      </c>
      <c r="E10" s="50">
        <v>64000</v>
      </c>
      <c r="F10" s="50">
        <v>62000</v>
      </c>
      <c r="G10" s="17">
        <f t="shared" si="0"/>
        <v>241000</v>
      </c>
      <c r="H10" s="17">
        <f t="shared" si="1"/>
        <v>18183.465816049084</v>
      </c>
      <c r="I10" s="17">
        <f t="shared" si="2"/>
        <v>222816.53418395092</v>
      </c>
    </row>
    <row r="11" spans="1:9" ht="15.75" customHeight="1" x14ac:dyDescent="0.25">
      <c r="A11" s="5">
        <f t="shared" si="3"/>
        <v>2030</v>
      </c>
      <c r="B11" s="49">
        <v>15773.17</v>
      </c>
      <c r="C11" s="50">
        <v>41000</v>
      </c>
      <c r="D11" s="50">
        <v>75000</v>
      </c>
      <c r="E11" s="50">
        <v>64000</v>
      </c>
      <c r="F11" s="50">
        <v>61000</v>
      </c>
      <c r="G11" s="17">
        <f t="shared" si="0"/>
        <v>241000</v>
      </c>
      <c r="H11" s="17">
        <f t="shared" si="1"/>
        <v>18079.110368203459</v>
      </c>
      <c r="I11" s="17">
        <f t="shared" si="2"/>
        <v>222920.88963179654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c0J22gWRDTSVc/AMPAGdEH/ALpnxsWG9ctKzZYcAk0nhlqZye/OHdqCyaOEYx4GZLRCimlVdvnpUXhFS//tn+Q==" saltValue="IO+LB2Wf7L0PWig4XbEwU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28.224488666637576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28.224488666637576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2.722552217009242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2.722552217009242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3.6455158509888377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3.6455158509888377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1.9084247031368664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1.9084247031368664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4.2871293829385273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4.2871293829385273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7pblsps9FFvxm6vZWLrbZx6MtyLELB2hCUaPKxnoW/kGRSqh7KNlrwNhjiJzlqr73FI5gcmHVhy0V3h18o+ssg==" saltValue="TJS76JOgkN30gOKsCPj3v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tEww2a/tgflmr5T9dgCQCyT8kI9IIVFXhG8ZS5dCScpslbcg92y/064hk5sJMQl+JbBUgZiCxa80uHWkhYEXg==" saltValue="R2c1BV+aj/UjAGowlQnO/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cqGr17tYwvYpZCGyDAibrInlv4Zk2V2hPNlITfZ5PpvFZy/SJ1BdXHWaHIT6dDNDqfzGWXojwpHshqwxRkry6g==" saltValue="mo4bmTd4oxDb3rSUf16u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0.58640400123549707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0.52900423068321278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0.82247597746352186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0.82247597746352186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0.385230184451893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0.33172822972142291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0.8188174732547493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0.78166304565952383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0.8188174732547493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0.78166304565952383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0.90168620472774641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0.87901444877288715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0.88967150931207806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0.86464500474610451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0.88967150931207806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0.86464500474610451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Jb5X41WfYrBsmcF1dXvmyAvvSH/AdNS08eefPGVsdh/GPP3Ovwap2L66omvhJ9QPPAFVn54DrnMO/7zcu/NMZw==" saltValue="fDArmu/OVRy66ib2bh0A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VPHNQFoXUCt4CgKwWs1W475Sto4M2FuApdkyQnjnkypbmruluZeOoQ5Xb8QJcWnADAJ8ISNO4oTQyEsoM/j7g==" saltValue="/NjkK1NUsiU12y8LaP+j5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0.53452173869132402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0.62023796165906386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0.62023796165906386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0.6106785317018909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0.6106785317018909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0.6106785317018909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0.6106785317018909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0.64087830904986653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0.64087830904986653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0.64087830904986653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0.64087830904986653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0.64109956379103972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0.71756014084453945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0.71756014084453945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0.7093023255813955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0.7093023255813955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0.7093023255813955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0.7093023255813955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0.73516949152542377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0.73516949152542377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0.73516949152542377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0.73516949152542377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0.34393392353436369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0.42713240076093345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0.42713240076093345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0.41727894603496324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0.41727894603496324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0.41727894603496324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0.41727894603496324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0.44894340888399059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0.44894340888399059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0.44894340888399059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0.44894340888399059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0.51028436336167149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0.59709961798374744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0.59709961798374744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0.58734525447042629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0.58734525447042629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0.58734525447042629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0.58734525447042629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0.61822346653092375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0.61822346653092375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0.61822346653092375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0.61822346653092375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0.93522964446077694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0.95356683069273362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0.95356683069273362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0.95174521473379459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0.95174521473379459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0.95174521473379459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0.95174521473379459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0.95733667055376981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0.95733667055376981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0.95733667055376981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0.95733667055376981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0.83701617483059887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0.87957840163121759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0.87957840163121759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0.87523393636930746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0.87523393636930746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0.87523393636930746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0.87523393636930746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0.88865382474112009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0.88865382474112009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0.88865382474112009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0.88865382474112009</v>
      </c>
    </row>
  </sheetData>
  <sheetProtection algorithmName="SHA-512" hashValue="aAbPF862BuxJTB19+JduMa3mMyNp+bhNkYk3dFelQ45AMAPGs2uy7fEb5ANJfcXA8jBxEzZg2SPK14emSC7mgw==" saltValue="8uG3vDyE5j3Vkpx1jWy5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0.74170348707360212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0.7440491335337196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0.745353877631726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0.74788018795272793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0.73527725982053405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0.73440883160208181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0.73499814803082997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0.73961104081900531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0.63699954768152778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0.6398343128608831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0.64141427681702268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0.64447990851450587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0.62927041290066987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0.62823005984573166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0.62893593737451348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0.63447690715147409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0.85554370690879356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0.85705478687511005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0.85789349183517105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0.85951375066778668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0.85138223037876182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0.85081740800339978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0.85120076096774988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0.85419218079688974</v>
      </c>
    </row>
  </sheetData>
  <sheetProtection algorithmName="SHA-512" hashValue="+r88KEgNY7vaD9NR66gfKHJhwOh4MK4dxzJAa/c+5TZjn77aM1J1Oz3FjowVaaYRVSE695hI6KcZ9KnYMtInhw==" saltValue="SO6iEyowi83V95fmKrcoY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ihhlLokg7FJDVG1T9copCq9w7kVa2oJgEOrHDNs4ww8VsSq25VtjgyKS1mbxo+mqj8zrgmcMmwUksI42Xfk8TA==" saltValue="yEMWukY0kfQtyvO/003h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NyNKL6XguwG0OQAolwgc5wdRcLQpbflNjXtHpqY1U2fXyXqVxFRG4VV/DADthgGqZpqR5AkTdpGi+RZyBcnKGQ==" saltValue="XQ8WX+CsEVenqqffyLEJ9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9.9353163278659798E-2</v>
      </c>
    </row>
    <row r="5" spans="1:8" ht="15.75" customHeight="1" x14ac:dyDescent="0.25">
      <c r="B5" s="19" t="s">
        <v>95</v>
      </c>
      <c r="C5" s="101">
        <v>5.0241596018254613E-2</v>
      </c>
    </row>
    <row r="6" spans="1:8" ht="15.75" customHeight="1" x14ac:dyDescent="0.25">
      <c r="B6" s="19" t="s">
        <v>91</v>
      </c>
      <c r="C6" s="101">
        <v>0.1415093355685767</v>
      </c>
    </row>
    <row r="7" spans="1:8" ht="15.75" customHeight="1" x14ac:dyDescent="0.25">
      <c r="B7" s="19" t="s">
        <v>96</v>
      </c>
      <c r="C7" s="101">
        <v>0.38484179193746632</v>
      </c>
    </row>
    <row r="8" spans="1:8" ht="15.75" customHeight="1" x14ac:dyDescent="0.25">
      <c r="B8" s="19" t="s">
        <v>98</v>
      </c>
      <c r="C8" s="101">
        <v>6.2903561434464331E-3</v>
      </c>
    </row>
    <row r="9" spans="1:8" ht="15.75" customHeight="1" x14ac:dyDescent="0.25">
      <c r="B9" s="19" t="s">
        <v>92</v>
      </c>
      <c r="C9" s="101">
        <v>0.21097479329807811</v>
      </c>
    </row>
    <row r="10" spans="1:8" ht="15.75" customHeight="1" x14ac:dyDescent="0.25">
      <c r="B10" s="19" t="s">
        <v>94</v>
      </c>
      <c r="C10" s="101">
        <v>0.10678896375551809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6.4254809215247358E-2</v>
      </c>
      <c r="D14" s="55">
        <v>6.4254809215247358E-2</v>
      </c>
      <c r="E14" s="55">
        <v>6.4254809215247358E-2</v>
      </c>
      <c r="F14" s="55">
        <v>6.4254809215247358E-2</v>
      </c>
    </row>
    <row r="15" spans="1:8" ht="15.75" customHeight="1" x14ac:dyDescent="0.25">
      <c r="B15" s="19" t="s">
        <v>102</v>
      </c>
      <c r="C15" s="101">
        <v>0.18166161339191</v>
      </c>
      <c r="D15" s="101">
        <v>0.18166161339191</v>
      </c>
      <c r="E15" s="101">
        <v>0.18166161339191</v>
      </c>
      <c r="F15" s="101">
        <v>0.18166161339191</v>
      </c>
    </row>
    <row r="16" spans="1:8" ht="15.75" customHeight="1" x14ac:dyDescent="0.25">
      <c r="B16" s="19" t="s">
        <v>2</v>
      </c>
      <c r="C16" s="101">
        <v>3.3771856349615367E-2</v>
      </c>
      <c r="D16" s="101">
        <v>3.3771856349615367E-2</v>
      </c>
      <c r="E16" s="101">
        <v>3.3771856349615367E-2</v>
      </c>
      <c r="F16" s="101">
        <v>3.3771856349615367E-2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1.262563521246202E-2</v>
      </c>
      <c r="D19" s="101">
        <v>1.262563521246202E-2</v>
      </c>
      <c r="E19" s="101">
        <v>1.262563521246202E-2</v>
      </c>
      <c r="F19" s="101">
        <v>1.262563521246202E-2</v>
      </c>
    </row>
    <row r="20" spans="1:8" ht="15.75" customHeight="1" x14ac:dyDescent="0.25">
      <c r="B20" s="19" t="s">
        <v>79</v>
      </c>
      <c r="C20" s="101">
        <v>1.29659420249579E-2</v>
      </c>
      <c r="D20" s="101">
        <v>1.29659420249579E-2</v>
      </c>
      <c r="E20" s="101">
        <v>1.29659420249579E-2</v>
      </c>
      <c r="F20" s="101">
        <v>1.29659420249579E-2</v>
      </c>
    </row>
    <row r="21" spans="1:8" ht="15.75" customHeight="1" x14ac:dyDescent="0.25">
      <c r="B21" s="19" t="s">
        <v>88</v>
      </c>
      <c r="C21" s="101">
        <v>0.23861358227872059</v>
      </c>
      <c r="D21" s="101">
        <v>0.23861358227872059</v>
      </c>
      <c r="E21" s="101">
        <v>0.23861358227872059</v>
      </c>
      <c r="F21" s="101">
        <v>0.23861358227872059</v>
      </c>
    </row>
    <row r="22" spans="1:8" ht="15.75" customHeight="1" x14ac:dyDescent="0.25">
      <c r="B22" s="19" t="s">
        <v>99</v>
      </c>
      <c r="C22" s="101">
        <v>0.45610656152708678</v>
      </c>
      <c r="D22" s="101">
        <v>0.45610656152708678</v>
      </c>
      <c r="E22" s="101">
        <v>0.45610656152708678</v>
      </c>
      <c r="F22" s="101">
        <v>0.45610656152708678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3.8186174000000003E-2</v>
      </c>
    </row>
    <row r="27" spans="1:8" ht="15.75" customHeight="1" x14ac:dyDescent="0.25">
      <c r="B27" s="19" t="s">
        <v>89</v>
      </c>
      <c r="C27" s="101">
        <v>3.5979345000000003E-2</v>
      </c>
    </row>
    <row r="28" spans="1:8" ht="15.75" customHeight="1" x14ac:dyDescent="0.25">
      <c r="B28" s="19" t="s">
        <v>103</v>
      </c>
      <c r="C28" s="101">
        <v>0.17918920699999999</v>
      </c>
    </row>
    <row r="29" spans="1:8" ht="15.75" customHeight="1" x14ac:dyDescent="0.25">
      <c r="B29" s="19" t="s">
        <v>86</v>
      </c>
      <c r="C29" s="101">
        <v>9.3383905000000003E-2</v>
      </c>
    </row>
    <row r="30" spans="1:8" ht="15.75" customHeight="1" x14ac:dyDescent="0.25">
      <c r="B30" s="19" t="s">
        <v>4</v>
      </c>
      <c r="C30" s="101">
        <v>4.2695289999999983E-2</v>
      </c>
    </row>
    <row r="31" spans="1:8" ht="15.75" customHeight="1" x14ac:dyDescent="0.25">
      <c r="B31" s="19" t="s">
        <v>80</v>
      </c>
      <c r="C31" s="101">
        <v>0.135273369</v>
      </c>
    </row>
    <row r="32" spans="1:8" ht="15.75" customHeight="1" x14ac:dyDescent="0.25">
      <c r="B32" s="19" t="s">
        <v>85</v>
      </c>
      <c r="C32" s="101">
        <v>0.18705686599999999</v>
      </c>
    </row>
    <row r="33" spans="2:3" ht="15.75" customHeight="1" x14ac:dyDescent="0.25">
      <c r="B33" s="19" t="s">
        <v>100</v>
      </c>
      <c r="C33" s="101">
        <v>0.13805392899999999</v>
      </c>
    </row>
    <row r="34" spans="2:3" ht="15.75" customHeight="1" x14ac:dyDescent="0.25">
      <c r="B34" s="19" t="s">
        <v>87</v>
      </c>
      <c r="C34" s="101">
        <v>0.150181916</v>
      </c>
    </row>
    <row r="35" spans="2:3" ht="15.75" customHeight="1" x14ac:dyDescent="0.25">
      <c r="B35" s="27" t="s">
        <v>60</v>
      </c>
      <c r="C35" s="48">
        <f>SUM(C26:C34)</f>
        <v>1.0000000009999999</v>
      </c>
    </row>
  </sheetData>
  <sheetProtection algorithmName="SHA-512" hashValue="/gOKvnR+4MDqv7tNWRSMoUGfJ6RMIM+9vu8iEY3i8cu5YmipbkX+umt1LUdD/1LaDYM+OCu2ths/naVq5y7AZA==" saltValue="kXDKIQjrailckoTqT0W9v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0.58198644774999997</v>
      </c>
      <c r="D14" s="54">
        <v>0.553427985096</v>
      </c>
      <c r="E14" s="54">
        <v>0.553427985096</v>
      </c>
      <c r="F14" s="54">
        <v>0.36485581126</v>
      </c>
      <c r="G14" s="54">
        <v>0.36485581126</v>
      </c>
      <c r="H14" s="45">
        <v>0.39</v>
      </c>
      <c r="I14" s="55">
        <v>0.39</v>
      </c>
      <c r="J14" s="55">
        <v>0.39</v>
      </c>
      <c r="K14" s="55">
        <v>0.39</v>
      </c>
      <c r="L14" s="45">
        <v>0.30599999999999999</v>
      </c>
      <c r="M14" s="55">
        <v>0.30599999999999999</v>
      </c>
      <c r="N14" s="55">
        <v>0.30599999999999999</v>
      </c>
      <c r="O14" s="55">
        <v>0.30599999999999999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0.28106744500862374</v>
      </c>
      <c r="D15" s="52">
        <f t="shared" si="0"/>
        <v>0.26727527826218772</v>
      </c>
      <c r="E15" s="52">
        <f t="shared" si="0"/>
        <v>0.26727527826218772</v>
      </c>
      <c r="F15" s="52">
        <f t="shared" si="0"/>
        <v>0.17620528976896072</v>
      </c>
      <c r="G15" s="52">
        <f t="shared" si="0"/>
        <v>0.17620528976896072</v>
      </c>
      <c r="H15" s="52">
        <f t="shared" si="0"/>
        <v>0.18834855</v>
      </c>
      <c r="I15" s="52">
        <f t="shared" si="0"/>
        <v>0.18834855</v>
      </c>
      <c r="J15" s="52">
        <f t="shared" si="0"/>
        <v>0.18834855</v>
      </c>
      <c r="K15" s="52">
        <f t="shared" si="0"/>
        <v>0.18834855</v>
      </c>
      <c r="L15" s="52">
        <f t="shared" si="0"/>
        <v>0.14778116999999999</v>
      </c>
      <c r="M15" s="52">
        <f t="shared" si="0"/>
        <v>0.14778116999999999</v>
      </c>
      <c r="N15" s="52">
        <f t="shared" si="0"/>
        <v>0.14778116999999999</v>
      </c>
      <c r="O15" s="52">
        <f t="shared" si="0"/>
        <v>0.14778116999999999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pkKFrrQcwcGT6DL45hwNmP+i9c0W7Tut6pUvjq6DlMmWqUEX5skU5CecnYrVXmlXOoniO6gq50MTglu0TYyVGw==" saltValue="2GJbCrCGUS5yWPrt3mTY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127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126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125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9MRcwrEJbvdHrjHPn0L1D2Vj+rVwuoqickHobWwsubAPjEtD/YbHvC07j+rzGpm4UvgwLx899OBBEzlE7TYoOQ==" saltValue="Bi9kvflHnGWTiz5p2Gh4u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3+a7dnnl/OJUhYAmCv+2ZKbb4Gw67m66ZKgKP61hQQt5JPV2LC/sySaCQLjO1GUcQZAPernxeUL433ZiYk+jg==" saltValue="Hsxl5pDYw/pmgugePzEoV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Fgtk68wi7+0fE16q9ci/N6VuUCyLZw+MqemHH6/wQFYC6KLdoQE0CivFfDrkykCpvbD1aGU0hNW8lL939BKQjA==" saltValue="kPHkBVb8g291AM73WgLjm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mNkm5pNkU8piDKk1F4+jXOHG2XkCLUa9oQB1xuO88lAu294V6iCdplq1o588XLrWtwra25poEgvf1u+bMSC30g==" saltValue="QmVH2ZhRxvblmVOfrBiEm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yjfIBmhgJ8XP9K+9V4JIbXyz7zM6i6sNO+lZ6Py0MQz5YDf2Mwcb56WShlylOM48+yV/miHYVQB1A0Si3i3Z7w==" saltValue="hCvBsCHt13XDEU7UnLUZp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2024-03-18T00:47:56Z</dcterms:modified>
</cp:coreProperties>
</file>