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AB5D1D53-1502-4845-938F-9CD9E765BBD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9" i="2"/>
  <c r="A18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19" i="2" l="1"/>
  <c r="A30" i="2"/>
  <c r="A39" i="2"/>
  <c r="A24" i="2"/>
  <c r="A14" i="2"/>
  <c r="A32" i="2"/>
  <c r="A3" i="2"/>
  <c r="A25" i="2"/>
  <c r="A35" i="2"/>
  <c r="A16" i="2"/>
  <c r="A26" i="2"/>
  <c r="A37" i="2"/>
  <c r="A40" i="2"/>
  <c r="A21" i="2"/>
  <c r="A22" i="2"/>
  <c r="A33" i="2"/>
  <c r="A13" i="2"/>
  <c r="A34" i="2"/>
  <c r="I10" i="2"/>
  <c r="A17" i="2"/>
  <c r="A27" i="2"/>
  <c r="A38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<sst xmlns="http://schemas.openxmlformats.org/spreadsheetml/2006/main" count="2092" uniqueCount="341">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</sst>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22275730</v>
      </c>
    </row>
    <row r="8" spans="1:3" ht="15" customHeight="1" x14ac:dyDescent="0.25">
      <c r="B8" s="5" t="s">
        <v>44</v>
      </c>
      <c r="C8" s="44">
        <v>4.5999999999999999E-2</v>
      </c>
    </row>
    <row r="9" spans="1:3" ht="15" customHeight="1" x14ac:dyDescent="0.25">
      <c r="B9" s="5" t="s">
        <v>43</v>
      </c>
      <c r="C9" s="45">
        <v>0.10879999999999999</v>
      </c>
    </row>
    <row r="10" spans="1:3" ht="15" customHeight="1" x14ac:dyDescent="0.25">
      <c r="B10" s="5" t="s">
        <v>56</v>
      </c>
      <c r="C10" s="45">
        <v>0.77582038879394499</v>
      </c>
    </row>
    <row r="11" spans="1:3" ht="15" customHeight="1" x14ac:dyDescent="0.25">
      <c r="B11" s="5" t="s">
        <v>49</v>
      </c>
      <c r="C11" s="45">
        <v>0.83499999999999996</v>
      </c>
    </row>
    <row r="12" spans="1:3" ht="15" customHeight="1" x14ac:dyDescent="0.25">
      <c r="B12" s="5" t="s">
        <v>41</v>
      </c>
      <c r="C12" s="45">
        <v>0.753</v>
      </c>
    </row>
    <row r="13" spans="1:3" ht="15" customHeight="1" x14ac:dyDescent="0.25">
      <c r="B13" s="5" t="s">
        <v>62</v>
      </c>
      <c r="C13" s="45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0.1095</v>
      </c>
    </row>
    <row r="24" spans="1:3" ht="15" customHeight="1" x14ac:dyDescent="0.25">
      <c r="B24" s="15" t="s">
        <v>46</v>
      </c>
      <c r="C24" s="45">
        <v>0.52049999999999996</v>
      </c>
    </row>
    <row r="25" spans="1:3" ht="15" customHeight="1" x14ac:dyDescent="0.25">
      <c r="B25" s="15" t="s">
        <v>47</v>
      </c>
      <c r="C25" s="45">
        <v>0.32290000000000002</v>
      </c>
    </row>
    <row r="26" spans="1:3" ht="15" customHeight="1" x14ac:dyDescent="0.25">
      <c r="B26" s="15" t="s">
        <v>48</v>
      </c>
      <c r="C26" s="45">
        <v>4.7100000000000003E-2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0.38928322520389302</v>
      </c>
    </row>
    <row r="30" spans="1:3" ht="14.25" customHeight="1" x14ac:dyDescent="0.25">
      <c r="B30" s="25" t="s">
        <v>63</v>
      </c>
      <c r="C30" s="99">
        <v>2.6742253790267401E-2</v>
      </c>
    </row>
    <row r="31" spans="1:3" ht="14.25" customHeight="1" x14ac:dyDescent="0.25">
      <c r="B31" s="25" t="s">
        <v>10</v>
      </c>
      <c r="C31" s="99">
        <v>3.70902046003709E-2</v>
      </c>
    </row>
    <row r="32" spans="1:3" ht="14.25" customHeight="1" x14ac:dyDescent="0.25">
      <c r="B32" s="25" t="s">
        <v>11</v>
      </c>
      <c r="C32" s="99">
        <v>0.54688431640546897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12.4124663278865</v>
      </c>
    </row>
    <row r="38" spans="1:5" ht="15" customHeight="1" x14ac:dyDescent="0.25">
      <c r="B38" s="11" t="s">
        <v>35</v>
      </c>
      <c r="C38" s="43">
        <v>20.241942482511998</v>
      </c>
      <c r="D38" s="12"/>
      <c r="E38" s="13"/>
    </row>
    <row r="39" spans="1:5" ht="15" customHeight="1" x14ac:dyDescent="0.25">
      <c r="B39" s="11" t="s">
        <v>61</v>
      </c>
      <c r="C39" s="43">
        <v>23.881256222112398</v>
      </c>
      <c r="D39" s="12"/>
      <c r="E39" s="12"/>
    </row>
    <row r="40" spans="1:5" ht="15" customHeight="1" x14ac:dyDescent="0.25">
      <c r="B40" s="11" t="s">
        <v>36</v>
      </c>
      <c r="C40" s="100">
        <v>1.77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9.4617257370000001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6.0967E-3</v>
      </c>
      <c r="D45" s="12"/>
    </row>
    <row r="46" spans="1:5" ht="15.75" customHeight="1" x14ac:dyDescent="0.25">
      <c r="B46" s="11" t="s">
        <v>51</v>
      </c>
      <c r="C46" s="45">
        <v>7.2074299999999994E-2</v>
      </c>
      <c r="D46" s="12"/>
    </row>
    <row r="47" spans="1:5" ht="15.75" customHeight="1" x14ac:dyDescent="0.25">
      <c r="B47" s="11" t="s">
        <v>59</v>
      </c>
      <c r="C47" s="45">
        <v>8.8603900000000013E-2</v>
      </c>
      <c r="D47" s="12"/>
      <c r="E47" s="13"/>
    </row>
    <row r="48" spans="1:5" ht="15" customHeight="1" x14ac:dyDescent="0.25">
      <c r="B48" s="11" t="s">
        <v>58</v>
      </c>
      <c r="C48" s="46">
        <v>0.83322509999999994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0.58243899999999993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9.9694547999999911E-2</v>
      </c>
    </row>
    <row r="63" spans="1:4" ht="15.75" customHeight="1" x14ac:dyDescent="0.3">
      <c r="A63" s="4"/>
    </row>
  </sheetData>
  <sheetProtection algorithmName="SHA-512" hashValue="fu19U2w8N8/hCBRJ05JH3t624RsUef6Gb7UEbMCfIXg9fBH+f/TwbMTofg5Hlc6ItfawTDQV4HIZtks+DX9PwA==" saltValue="OPvc2lA1FudrkdPt1WVt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0.20866971377320701</v>
      </c>
      <c r="C2" s="98">
        <v>0.95</v>
      </c>
      <c r="D2" s="56">
        <v>54.369919363327419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39.798107024226709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357.02948881176422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1.142053729053182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12.930406468022619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12.930406468022619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12.930406468022619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12.930406468022619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12.930406468022619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12.930406468022619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0.28062437270088397</v>
      </c>
      <c r="C16" s="98">
        <v>0.95</v>
      </c>
      <c r="D16" s="56">
        <v>0.63717226791796655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8.2480771138610329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8.2480771138610329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0.45606075289999998</v>
      </c>
      <c r="C21" s="98">
        <v>0.95</v>
      </c>
      <c r="D21" s="56">
        <v>9.1518723376901896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22.27087738351165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1.4999999999999999E-2</v>
      </c>
      <c r="C23" s="98">
        <v>0.95</v>
      </c>
      <c r="D23" s="56">
        <v>4.2282295523678748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0.61800498977713303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0.25375717634414002</v>
      </c>
      <c r="C27" s="98">
        <v>0.95</v>
      </c>
      <c r="D27" s="56">
        <v>18.492233391202259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0.36092259999999998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105.2957891352434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7.4384576847866803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0.4996447</v>
      </c>
      <c r="C32" s="98">
        <v>0.95</v>
      </c>
      <c r="D32" s="56">
        <v>1.3596953000307599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0.73128387374660209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0.37310910000000003</v>
      </c>
      <c r="C38" s="98">
        <v>0.95</v>
      </c>
      <c r="D38" s="56">
        <v>4.4407254381901682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0.53925319999999999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skkd4HWmKJFj2Le8P/64NkpyXafNwm73/mqsa8H/XDGaNEIhfEoojPHyLREV0TrNkwev+YP4GkGZCQ3EEJJgQ==" saltValue="jrug0OuQQ/kkVPaGAQ6R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WJwjSJsxXSZHhP7TrGWm6HHaEi1qJ9k3Qf9cPEJISsaeIkYqR6vv3BSoJ8OmRoaxtnemGAcjfzQ0eVZM0sL1JQ==" saltValue="OgANdaiNnqY0clFKgTkjV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qpiG7AzsdONkOS2OKnvcKUpUcCJai5ujjEQ4d4NvgOWamTHhJ/Rx4HSRqskxWmM6jcgE1wNdXZR+fssUL9Q3VA==" saltValue="DwVSMkpCCkvc7gWsVIpj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TqjOHr8LoOkXwpQOr3x4k6TNFtx2fdRL1ls7wEx5zkCuew9n3BlWf8Q198C7i/U8nqvcC6PbBZrB13k0o9/2GQ==" saltValue="3/dALTcjU1iLXz/VGleT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0.753</v>
      </c>
      <c r="E10" s="60">
        <f>IF(ISBLANK(comm_deliv), frac_children_health_facility,1)</f>
        <v>0.753</v>
      </c>
      <c r="F10" s="60">
        <f>IF(ISBLANK(comm_deliv), frac_children_health_facility,1)</f>
        <v>0.753</v>
      </c>
      <c r="G10" s="60">
        <f>IF(ISBLANK(comm_deliv), frac_children_health_facility,1)</f>
        <v>0.753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0.83499999999999996</v>
      </c>
      <c r="I18" s="60">
        <f>frac_PW_health_facility</f>
        <v>0.83499999999999996</v>
      </c>
      <c r="J18" s="60">
        <f>frac_PW_health_facility</f>
        <v>0.83499999999999996</v>
      </c>
      <c r="K18" s="60">
        <f>frac_PW_health_facility</f>
        <v>0.83499999999999996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0.11201358453521744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4.8005821943664623E-2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6.4160204727172931E-2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0.77582038879394499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bd4/d6Vp9Q2qXmCbGI0xRU2VRV1tQzUe/PMoVDXDsBbDI+aGGF3/sjjdg6UdUgmTVEGzYSG7TeNgKeZWEtJV6g==" saltValue="N41cw8vLzr36qK/yGLtgo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GGm3SfekqxJJIzc8vVchBc2W2oL3yeXWLRK2Uz+x4YbjQEbgF9x5I8iA82W8wm4XMTjuA7VE84lzKHmiySdrow==" saltValue="NylK54TUSTJmUfkLWZvBK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l/D+7ksJaKRgprTfing8ngITJDhBJZWyefSJ0y32jfKwglCdMouUVUMTLKzYSZXGsRBiHg5cxi+xTCovpV0Dg==" saltValue="oUGuO+FSFrPyC3IdokCC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TapJZaqWsu6S9u0nEYq6a3zDtTfZfHjcuEjEYkaO2efZ8whCMz2JbDKK8KCY49avp6/l3go/l9VRXYXjXRPeg==" saltValue="c6KOa+ZGjVnp8qXbElqIl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kQq4xayomDG85n6T5skSSoyx5wQPAo1/xisBYrzZnqbT+VSE/FO9JIXisFHl0Drt3ZgXO3hXxCqg52r0AW/PQ==" saltValue="5xRAMDp0p7ad9J18FbMd0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22q7ORWtIipvBlNNLZSxu0r/Iqr7uI9dSu1IBP6J+oEH5z3SZfE0AydV7BezTT997Mpwa83SQ8xRY/4ovtuBA==" saltValue="8vpfGk59IaK90mGcO+12z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4778116.9068</v>
      </c>
      <c r="C2" s="49">
        <v>11453000</v>
      </c>
      <c r="D2" s="49">
        <v>21497000</v>
      </c>
      <c r="E2" s="49">
        <v>20807000</v>
      </c>
      <c r="F2" s="49">
        <v>18737000</v>
      </c>
      <c r="G2" s="17">
        <f t="shared" ref="G2:G11" si="0">C2+D2+E2+F2</f>
        <v>72494000</v>
      </c>
      <c r="H2" s="17">
        <f t="shared" ref="H2:H11" si="1">(B2 + stillbirth*B2/(1000-stillbirth))/(1-abortion)</f>
        <v>5481543.1611885112</v>
      </c>
      <c r="I2" s="17">
        <f t="shared" ref="I2:I11" si="2">G2-H2</f>
        <v>67012456.838811487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4753233.4949999992</v>
      </c>
      <c r="C3" s="50">
        <v>11455000</v>
      </c>
      <c r="D3" s="50">
        <v>21613000</v>
      </c>
      <c r="E3" s="50">
        <v>20792000</v>
      </c>
      <c r="F3" s="50">
        <v>19011000</v>
      </c>
      <c r="G3" s="17">
        <f t="shared" si="0"/>
        <v>72871000</v>
      </c>
      <c r="H3" s="17">
        <f t="shared" si="1"/>
        <v>5452996.4557729922</v>
      </c>
      <c r="I3" s="17">
        <f t="shared" si="2"/>
        <v>67418003.544227004</v>
      </c>
    </row>
    <row r="4" spans="1:9" ht="15.75" customHeight="1" x14ac:dyDescent="0.25">
      <c r="A4" s="5">
        <f t="shared" si="3"/>
        <v>2023</v>
      </c>
      <c r="B4" s="49">
        <v>4726013.748399999</v>
      </c>
      <c r="C4" s="50">
        <v>11438000</v>
      </c>
      <c r="D4" s="50">
        <v>21733000</v>
      </c>
      <c r="E4" s="50">
        <v>20755000</v>
      </c>
      <c r="F4" s="50">
        <v>19273000</v>
      </c>
      <c r="G4" s="17">
        <f t="shared" si="0"/>
        <v>73199000</v>
      </c>
      <c r="H4" s="17">
        <f t="shared" si="1"/>
        <v>5421769.4643169716</v>
      </c>
      <c r="I4" s="17">
        <f t="shared" si="2"/>
        <v>67777230.535683036</v>
      </c>
    </row>
    <row r="5" spans="1:9" ht="15.75" customHeight="1" x14ac:dyDescent="0.25">
      <c r="A5" s="5">
        <f t="shared" si="3"/>
        <v>2024</v>
      </c>
      <c r="B5" s="49">
        <v>4696437.7885999987</v>
      </c>
      <c r="C5" s="50">
        <v>11438000</v>
      </c>
      <c r="D5" s="50">
        <v>21854000</v>
      </c>
      <c r="E5" s="50">
        <v>20723000</v>
      </c>
      <c r="F5" s="50">
        <v>19510000</v>
      </c>
      <c r="G5" s="17">
        <f t="shared" si="0"/>
        <v>73525000</v>
      </c>
      <c r="H5" s="17">
        <f t="shared" si="1"/>
        <v>5387839.3819561666</v>
      </c>
      <c r="I5" s="17">
        <f t="shared" si="2"/>
        <v>68137160.61804384</v>
      </c>
    </row>
    <row r="6" spans="1:9" ht="15.75" customHeight="1" x14ac:dyDescent="0.25">
      <c r="A6" s="5">
        <f t="shared" si="3"/>
        <v>2025</v>
      </c>
      <c r="B6" s="49">
        <v>4664506.1310000001</v>
      </c>
      <c r="C6" s="50">
        <v>11478000</v>
      </c>
      <c r="D6" s="50">
        <v>21974000</v>
      </c>
      <c r="E6" s="50">
        <v>20709000</v>
      </c>
      <c r="F6" s="50">
        <v>19713000</v>
      </c>
      <c r="G6" s="17">
        <f t="shared" si="0"/>
        <v>73874000</v>
      </c>
      <c r="H6" s="17">
        <f t="shared" si="1"/>
        <v>5351206.7999668932</v>
      </c>
      <c r="I6" s="17">
        <f t="shared" si="2"/>
        <v>68522793.200033113</v>
      </c>
    </row>
    <row r="7" spans="1:9" ht="15.75" customHeight="1" x14ac:dyDescent="0.25">
      <c r="A7" s="5">
        <f t="shared" si="3"/>
        <v>2026</v>
      </c>
      <c r="B7" s="49">
        <v>4650134.9664000003</v>
      </c>
      <c r="C7" s="50">
        <v>11544000</v>
      </c>
      <c r="D7" s="50">
        <v>22099000</v>
      </c>
      <c r="E7" s="50">
        <v>20716000</v>
      </c>
      <c r="F7" s="50">
        <v>19873000</v>
      </c>
      <c r="G7" s="17">
        <f t="shared" si="0"/>
        <v>74232000</v>
      </c>
      <c r="H7" s="17">
        <f t="shared" si="1"/>
        <v>5334719.9369269088</v>
      </c>
      <c r="I7" s="17">
        <f t="shared" si="2"/>
        <v>68897280.063073099</v>
      </c>
    </row>
    <row r="8" spans="1:9" ht="15.75" customHeight="1" x14ac:dyDescent="0.25">
      <c r="A8" s="5">
        <f t="shared" si="3"/>
        <v>2027</v>
      </c>
      <c r="B8" s="49">
        <v>4633821.3976000007</v>
      </c>
      <c r="C8" s="50">
        <v>11646000</v>
      </c>
      <c r="D8" s="50">
        <v>22218000</v>
      </c>
      <c r="E8" s="50">
        <v>20745000</v>
      </c>
      <c r="F8" s="50">
        <v>20003000</v>
      </c>
      <c r="G8" s="17">
        <f t="shared" si="0"/>
        <v>74612000</v>
      </c>
      <c r="H8" s="17">
        <f t="shared" si="1"/>
        <v>5316004.7122401809</v>
      </c>
      <c r="I8" s="17">
        <f t="shared" si="2"/>
        <v>69295995.287759826</v>
      </c>
    </row>
    <row r="9" spans="1:9" ht="15.75" customHeight="1" x14ac:dyDescent="0.25">
      <c r="A9" s="5">
        <f t="shared" si="3"/>
        <v>2028</v>
      </c>
      <c r="B9" s="49">
        <v>4615603.0158000002</v>
      </c>
      <c r="C9" s="50">
        <v>11761000</v>
      </c>
      <c r="D9" s="50">
        <v>22331000</v>
      </c>
      <c r="E9" s="50">
        <v>20793000</v>
      </c>
      <c r="F9" s="50">
        <v>20105000</v>
      </c>
      <c r="G9" s="17">
        <f t="shared" si="0"/>
        <v>74990000</v>
      </c>
      <c r="H9" s="17">
        <f t="shared" si="1"/>
        <v>5295104.2512193145</v>
      </c>
      <c r="I9" s="17">
        <f t="shared" si="2"/>
        <v>69694895.748780683</v>
      </c>
    </row>
    <row r="10" spans="1:9" ht="15.75" customHeight="1" x14ac:dyDescent="0.25">
      <c r="A10" s="5">
        <f t="shared" si="3"/>
        <v>2029</v>
      </c>
      <c r="B10" s="49">
        <v>4595564.3760000011</v>
      </c>
      <c r="C10" s="50">
        <v>11847000</v>
      </c>
      <c r="D10" s="50">
        <v>22441000</v>
      </c>
      <c r="E10" s="50">
        <v>20856000</v>
      </c>
      <c r="F10" s="50">
        <v>20176000</v>
      </c>
      <c r="G10" s="17">
        <f t="shared" si="0"/>
        <v>75320000</v>
      </c>
      <c r="H10" s="17">
        <f t="shared" si="1"/>
        <v>5272115.5569077786</v>
      </c>
      <c r="I10" s="17">
        <f t="shared" si="2"/>
        <v>70047884.443092227</v>
      </c>
    </row>
    <row r="11" spans="1:9" ht="15.75" customHeight="1" x14ac:dyDescent="0.25">
      <c r="A11" s="5">
        <f t="shared" si="3"/>
        <v>2030</v>
      </c>
      <c r="B11" s="49">
        <v>4573741.4349999996</v>
      </c>
      <c r="C11" s="50">
        <v>11878000</v>
      </c>
      <c r="D11" s="50">
        <v>22547000</v>
      </c>
      <c r="E11" s="50">
        <v>20931000</v>
      </c>
      <c r="F11" s="50">
        <v>20218000</v>
      </c>
      <c r="G11" s="17">
        <f t="shared" si="0"/>
        <v>75574000</v>
      </c>
      <c r="H11" s="17">
        <f t="shared" si="1"/>
        <v>5247079.8796045855</v>
      </c>
      <c r="I11" s="17">
        <f t="shared" si="2"/>
        <v>70326920.120395422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9pH3uwLuITHzPsJY+Cw1XJ8boWAjRQ2U4REVUFKXPSUt4XBOllCRHN9qwbwP4Tn07tthfhbaldzOYJYkFErgA==" saltValue="kGYzINmLC8hZHYUD6DDeg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3.5390576436271917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3.5390576436271917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5.128299837926301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5.128299837926301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2.1727908924837585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2.1727908924837585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7.6592359395054599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7.6592359395054599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qwYdIbu8jQJg1KZoR6y3NQvL4yJtdLBRVYxw46PqKIDumOWLzZvPn+7N0xCqeICPf0x1t9X+/v/8R24uNLP00g==" saltValue="ufjIkPnh2V0/blMQwMz81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7YH5OVH33JxDb4okFFnwwnb7dYwjTztDEmRTmGfIueURwC52x7SR3qot0SyO1pzxR6vr5qmHFsLN90UVMit8Yw==" saltValue="MT6FqEXQa1LTdf36LzlD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qUEGZOIcRFnDqAQkT9BQMDPkkiedCUDUs98wnDZ6n0sJKK678Fuq19srBJaQdhThVghbokhzeYe1hjOADdIwqA==" saltValue="PxnVLuqdyyMSUN1NraIR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0.58640400123549707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0.385230184451893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0.33172822972142291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0.90168620472774641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WJkIxq5VIcrjnixwpwCRShcpS9g1atxsjpdaKL2MCG4+UncT7orMCZ52BdGfOj2/zeM1CnV6NgyYMP8tDsbiw==" saltValue="1Tu8tf+8lTalN9AcOGsb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EHYXY6AyAlrS2M8NZyUVdG0RXQxDZsAL6NZaW8ZPLpIdb9pyclz4BXziE+oGgxgmHZXiPAQnpr32PBq+ZWBLIw==" saltValue="/LqmTvNIPPSzwbar6fAq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0.65371077116146725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0.68599610058435423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0.68599610058435423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0.5986238532110093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0.5986238532110093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0.5986238532110093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0.5986238532110093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0.64866492672154186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0.64866492672154186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0.64866492672154186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0.64866492672154186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0.74596818042482282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0.77264364219424753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0.77264364219424753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0.69879518072289182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0.69879518072289182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0.69879518072289182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0.69879518072289182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0.74173553719008278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0.74173553719008278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0.74173553719008278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0.74173553719008278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0.46288631341048242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0.49933689546685878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0.49933689546685878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0.40506983962752202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0.40506983962752202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0.40506983962752202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0.40506983962752202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0.45736799886755064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0.45736799886755064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0.45736799886755064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0.45736799886755064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0.63139985593686143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0.66469835809684541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0.66469835809684541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0.5750708215297452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0.5750708215297452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0.5750708215297452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0.5750708215297452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0.62621480189384493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0.62621480189384493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0.62621480189384493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0.62621480189384493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0.95957444407315395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0.96487561642402564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0.96487561642402564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0.94937563280458992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0.94937563280458992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0.94937563280458992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0.94937563280458992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0.95870385155411153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0.95870385155411153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0.95870385155411153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0.95870385155411153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0.89409561729606979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0.90715247938112886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0.90715247938112886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0.86962190352020896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0.86962190352020896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0.86962190352020896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0.86962190352020896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0.89197364156854275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0.89197364156854275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0.89197364156854275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0.89197364156854275</v>
      </c>
    </row>
  </sheetData>
  <sheetProtection algorithmName="SHA-512" hashValue="bYZyjek42NrhEC807zB7rurHfgjx9nYl1sjxKSfp4ZtNEuT7zYhHT6mVzqlfRhYlaXA1fEzIv/j+gyTj6QIcig==" saltValue="qYghgLAq8DPaBm9QF6Nb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0.74170348707360212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0.7440491335337196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0.745353877631726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0.74788018795272793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0.73527725982053405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0.73440883160208181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0.73499814803082997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0.73961104081900531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0.63699954768152778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0.6398343128608831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0.64141427681702268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0.64447990851450587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0.62927041290066987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0.62823005984573166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0.62893593737451348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0.63447690715147409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0.85554370690879356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0.85705478687511005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0.85789349183517105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0.85951375066778668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0.85138223037876182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0.85081740800339978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0.85120076096774988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0.85419218079688974</v>
      </c>
    </row>
  </sheetData>
  <sheetProtection algorithmName="SHA-512" hashValue="eBjCrQLOVruXwjJ3m1u4UhDbvw+GsRLr8E9CjUIQbjBVsLp3nuUFjA2cxhQcyW90V9KsXH7FDo2g3YybMr3KOg==" saltValue="7AMfPZjErws0yLgNBbrc6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PBnhEF+UCBcMrh04TjuVEOMNpCUyw98M2P2NrAFqRZoC/Nc1lUqBMnxV9ebPlFR7z86hsmX6l4lxV6748op66w==" saltValue="J3m33gIMPH+z5bDcptFh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lnKVoaMFyCUKh0b0/KFHaUT2QmUlP8HzRI1MbktZlemdxcYFE3pwD1uGjJ6TWO/z0ixafdw3c9PNqRlnPrLBrw==" saltValue="Xmzpq7jDPlv2E7KR9DBIr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3.3993673856831321E-3</v>
      </c>
    </row>
    <row r="4" spans="1:8" ht="15.75" customHeight="1" x14ac:dyDescent="0.25">
      <c r="B4" s="19" t="s">
        <v>97</v>
      </c>
      <c r="C4" s="101">
        <v>0.1133671230521331</v>
      </c>
    </row>
    <row r="5" spans="1:8" ht="15.75" customHeight="1" x14ac:dyDescent="0.25">
      <c r="B5" s="19" t="s">
        <v>95</v>
      </c>
      <c r="C5" s="101">
        <v>5.5127019872052728E-2</v>
      </c>
    </row>
    <row r="6" spans="1:8" ht="15.75" customHeight="1" x14ac:dyDescent="0.25">
      <c r="B6" s="19" t="s">
        <v>91</v>
      </c>
      <c r="C6" s="101">
        <v>0.22698598485951441</v>
      </c>
    </row>
    <row r="7" spans="1:8" ht="15.75" customHeight="1" x14ac:dyDescent="0.25">
      <c r="B7" s="19" t="s">
        <v>96</v>
      </c>
      <c r="C7" s="101">
        <v>0.34675162935112469</v>
      </c>
    </row>
    <row r="8" spans="1:8" ht="15.75" customHeight="1" x14ac:dyDescent="0.25">
      <c r="B8" s="19" t="s">
        <v>98</v>
      </c>
      <c r="C8" s="101">
        <v>3.1147536547219438E-3</v>
      </c>
    </row>
    <row r="9" spans="1:8" ht="15.75" customHeight="1" x14ac:dyDescent="0.25">
      <c r="B9" s="19" t="s">
        <v>92</v>
      </c>
      <c r="C9" s="101">
        <v>0.1754860582875698</v>
      </c>
    </row>
    <row r="10" spans="1:8" ht="15.75" customHeight="1" x14ac:dyDescent="0.25">
      <c r="B10" s="19" t="s">
        <v>94</v>
      </c>
      <c r="C10" s="101">
        <v>7.5768063537200239E-2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5">
      <c r="B15" s="19" t="s">
        <v>102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5">
      <c r="B16" s="19" t="s">
        <v>2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5">
      <c r="B17" s="19" t="s">
        <v>90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5">
      <c r="B18" s="19" t="s">
        <v>3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5">
      <c r="B19" s="19" t="s">
        <v>101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5">
      <c r="B20" s="19" t="s">
        <v>79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5">
      <c r="B21" s="19" t="s">
        <v>88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5">
      <c r="B22" s="19" t="s">
        <v>99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4.7996967000000001E-2</v>
      </c>
    </row>
    <row r="27" spans="1:8" ht="15.75" customHeight="1" x14ac:dyDescent="0.25">
      <c r="B27" s="19" t="s">
        <v>89</v>
      </c>
      <c r="C27" s="101">
        <v>1.9231089E-2</v>
      </c>
    </row>
    <row r="28" spans="1:8" ht="15.75" customHeight="1" x14ac:dyDescent="0.25">
      <c r="B28" s="19" t="s">
        <v>103</v>
      </c>
      <c r="C28" s="101">
        <v>0.23147800700000001</v>
      </c>
    </row>
    <row r="29" spans="1:8" ht="15.75" customHeight="1" x14ac:dyDescent="0.25">
      <c r="B29" s="19" t="s">
        <v>86</v>
      </c>
      <c r="C29" s="101">
        <v>0.13894083700000001</v>
      </c>
    </row>
    <row r="30" spans="1:8" ht="15.75" customHeight="1" x14ac:dyDescent="0.25">
      <c r="B30" s="19" t="s">
        <v>4</v>
      </c>
      <c r="C30" s="101">
        <v>5.0303380000000002E-2</v>
      </c>
    </row>
    <row r="31" spans="1:8" ht="15.75" customHeight="1" x14ac:dyDescent="0.25">
      <c r="B31" s="19" t="s">
        <v>80</v>
      </c>
      <c r="C31" s="101">
        <v>7.028529E-2</v>
      </c>
    </row>
    <row r="32" spans="1:8" ht="15.75" customHeight="1" x14ac:dyDescent="0.25">
      <c r="B32" s="19" t="s">
        <v>85</v>
      </c>
      <c r="C32" s="101">
        <v>0.146633282</v>
      </c>
    </row>
    <row r="33" spans="2:3" ht="15.75" customHeight="1" x14ac:dyDescent="0.25">
      <c r="B33" s="19" t="s">
        <v>100</v>
      </c>
      <c r="C33" s="101">
        <v>0.12525921100000001</v>
      </c>
    </row>
    <row r="34" spans="2:3" ht="15.75" customHeight="1" x14ac:dyDescent="0.25">
      <c r="B34" s="19" t="s">
        <v>87</v>
      </c>
      <c r="C34" s="101">
        <v>0.169871936</v>
      </c>
    </row>
    <row r="35" spans="2:3" ht="15.75" customHeight="1" x14ac:dyDescent="0.25">
      <c r="B35" s="27" t="s">
        <v>60</v>
      </c>
      <c r="C35" s="48">
        <f>SUM(C26:C34)</f>
        <v>0.99999999900000014</v>
      </c>
    </row>
  </sheetData>
  <sheetProtection algorithmName="SHA-512" hashValue="/kneKpRClW3fpKvgE3QR5crxqPXZn2adIcYwf5TTr0z5//QqIryzZoeu4PiDFBfSxe+xKvZAJ9uRgugRQoC8FA==" saltValue="E31+TIr/reOUz8edUoHSZ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0.24620371525000001</v>
      </c>
      <c r="D14" s="54">
        <v>0.26587131715200002</v>
      </c>
      <c r="E14" s="54">
        <v>0.26587131715200002</v>
      </c>
      <c r="F14" s="54">
        <v>0.150404622889</v>
      </c>
      <c r="G14" s="54">
        <v>0.150404622889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0.14339864570649474</v>
      </c>
      <c r="D15" s="52">
        <f t="shared" si="0"/>
        <v>0.15485382409069373</v>
      </c>
      <c r="E15" s="52">
        <f t="shared" si="0"/>
        <v>0.15485382409069373</v>
      </c>
      <c r="F15" s="52">
        <f t="shared" si="0"/>
        <v>8.7601518150846255E-2</v>
      </c>
      <c r="G15" s="52">
        <f t="shared" si="0"/>
        <v>8.7601518150846255E-2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V9asPqF9LY4qisCW7GbThEoa6q4cBkC4G8tob+249r/19rlNQC/c9bi9ef6DeDYZVDlCOxDue7lavNw1oplzA==" saltValue="ve12m95qe2Da4iAheatO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0.66450710000000002</v>
      </c>
      <c r="D2" s="53">
        <v>0.4996447</v>
      </c>
      <c r="E2" s="53"/>
      <c r="F2" s="53"/>
      <c r="G2" s="53"/>
    </row>
    <row r="3" spans="1:7" x14ac:dyDescent="0.25">
      <c r="B3" s="3" t="s">
        <v>127</v>
      </c>
      <c r="C3" s="53">
        <v>3.7980559999999997E-2</v>
      </c>
      <c r="D3" s="53">
        <v>7.3969259999999995E-2</v>
      </c>
      <c r="E3" s="53"/>
      <c r="F3" s="53"/>
      <c r="G3" s="53"/>
    </row>
    <row r="4" spans="1:7" x14ac:dyDescent="0.25">
      <c r="B4" s="3" t="s">
        <v>126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/>
    </row>
    <row r="5" spans="1:7" x14ac:dyDescent="0.25">
      <c r="B5" s="3" t="s">
        <v>125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fl5ytf1ybvK9cwJqZ3Acd8o6kFHt70uN2Lt39x/YpOxtlwpQndjZxb4i19DQoqsTg9cT7q5vhIjCLOGrrDv/8A==" saltValue="4xqNW77A9BKrV3kt2+9Dl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64+uU3vVrKw45+cHjhJs5jaVMrOP4MY4t+JrprwS+C7e9arVGV/WAmw4vC1P3qSRUeAw5YFmNpkNQkBG6iWxw==" saltValue="aw45v3FRT6TcuySWpXJEU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jhKp51yEXoOiZHlovxZIZ3ZmnX8FvKEkvGMhomYMVWUc1xqNAxtOdgarCwd1vw1UnS40eamLxNCyvhj68m6cvQ==" saltValue="xR0pJtLGo+zUVGARYaTUM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byxxCXiMPePXTRegeKdpiPrP2boN1opLvec4iiU36pbuhdhtJ6ayI9NoMsY8ZkTwXcoU0xhkN4sJ7UhgKOR4Ow==" saltValue="w1SB7Yj5Y2va0WVou9NKx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03wt/GzMGJMKSYbI5bKdly3qECia+29lI3nxxP/qqlFoeM8cJFE7qI9EUGgKmI8f37Tzd9VhnX25XbkVuwMulg==" saltValue="VQc2dxfCsfbZqtqP/0B0v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2024-03-18T00:54:06Z</dcterms:modified>
</cp:coreProperties>
</file>