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26908E4E-038A-45A6-9B41-2F8084DD88E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A39" i="2"/>
  <c r="H38" i="2"/>
  <c r="I38" i="2" s="1"/>
  <c r="G38" i="2"/>
  <c r="A38" i="2"/>
  <c r="A34" i="2"/>
  <c r="A33" i="2"/>
  <c r="A32" i="2"/>
  <c r="A31" i="2"/>
  <c r="A30" i="2"/>
  <c r="A29" i="2"/>
  <c r="A25" i="2"/>
  <c r="A24" i="2"/>
  <c r="A23" i="2"/>
  <c r="A22" i="2"/>
  <c r="A21" i="2"/>
  <c r="A19" i="2"/>
  <c r="A16" i="2"/>
  <c r="A15" i="2"/>
  <c r="A14" i="2"/>
  <c r="A13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I6" i="2" l="1"/>
  <c r="A17" i="2"/>
  <c r="A26" i="2"/>
  <c r="A35" i="2"/>
  <c r="A18" i="2"/>
  <c r="A27" i="2"/>
  <c r="A37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<sst xmlns="http://schemas.openxmlformats.org/spreadsheetml/2006/main" count="2092" uniqueCount="341">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</sst>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798246.890625</v>
      </c>
    </row>
    <row r="8" spans="1:3" ht="15" customHeight="1" x14ac:dyDescent="0.25">
      <c r="B8" s="5" t="s">
        <v>44</v>
      </c>
      <c r="C8" s="44">
        <v>9.0000000000000011E-3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0.59812629699706998</v>
      </c>
    </row>
    <row r="11" spans="1:3" ht="15" customHeight="1" x14ac:dyDescent="0.25">
      <c r="B11" s="5" t="s">
        <v>49</v>
      </c>
      <c r="C11" s="45">
        <v>0.36899999999999999</v>
      </c>
    </row>
    <row r="12" spans="1:3" ht="15" customHeight="1" x14ac:dyDescent="0.25">
      <c r="B12" s="5" t="s">
        <v>41</v>
      </c>
      <c r="C12" s="45">
        <v>0.54400000000000004</v>
      </c>
    </row>
    <row r="13" spans="1:3" ht="15" customHeight="1" x14ac:dyDescent="0.25">
      <c r="B13" s="5" t="s">
        <v>62</v>
      </c>
      <c r="C13" s="45">
        <v>0.38700000000000001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0.12590000000000001</v>
      </c>
    </row>
    <row r="24" spans="1:3" ht="15" customHeight="1" x14ac:dyDescent="0.25">
      <c r="B24" s="15" t="s">
        <v>46</v>
      </c>
      <c r="C24" s="45">
        <v>0.54390000000000005</v>
      </c>
    </row>
    <row r="25" spans="1:3" ht="15" customHeight="1" x14ac:dyDescent="0.25">
      <c r="B25" s="15" t="s">
        <v>47</v>
      </c>
      <c r="C25" s="45">
        <v>0.28079999999999999</v>
      </c>
    </row>
    <row r="26" spans="1:3" ht="15" customHeight="1" x14ac:dyDescent="0.25">
      <c r="B26" s="15" t="s">
        <v>48</v>
      </c>
      <c r="C26" s="45">
        <v>4.9400000000000013E-2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0.33982819689320298</v>
      </c>
    </row>
    <row r="30" spans="1:3" ht="14.25" customHeight="1" x14ac:dyDescent="0.25">
      <c r="B30" s="25" t="s">
        <v>63</v>
      </c>
      <c r="C30" s="99">
        <v>6.2561187718748801E-2</v>
      </c>
    </row>
    <row r="31" spans="1:3" ht="14.25" customHeight="1" x14ac:dyDescent="0.25">
      <c r="B31" s="25" t="s">
        <v>10</v>
      </c>
      <c r="C31" s="99">
        <v>0.10830365549783399</v>
      </c>
    </row>
    <row r="32" spans="1:3" ht="14.25" customHeight="1" x14ac:dyDescent="0.25">
      <c r="B32" s="25" t="s">
        <v>11</v>
      </c>
      <c r="C32" s="99">
        <v>0.489306959890214</v>
      </c>
    </row>
    <row r="33" spans="1:5" ht="13" customHeight="1" x14ac:dyDescent="0.25">
      <c r="B33" s="27" t="s">
        <v>60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12.301032837272601</v>
      </c>
    </row>
    <row r="38" spans="1:5" ht="15" customHeight="1" x14ac:dyDescent="0.25">
      <c r="B38" s="11" t="s">
        <v>35</v>
      </c>
      <c r="C38" s="43">
        <v>16.361929983581401</v>
      </c>
      <c r="D38" s="12"/>
      <c r="E38" s="13"/>
    </row>
    <row r="39" spans="1:5" ht="15" customHeight="1" x14ac:dyDescent="0.25">
      <c r="B39" s="11" t="s">
        <v>61</v>
      </c>
      <c r="C39" s="43">
        <v>18.311708848745699</v>
      </c>
      <c r="D39" s="12"/>
      <c r="E39" s="12"/>
    </row>
    <row r="40" spans="1:5" ht="15" customHeight="1" x14ac:dyDescent="0.25">
      <c r="B40" s="11" t="s">
        <v>36</v>
      </c>
      <c r="C40" s="100">
        <v>0.6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6.8350214669999998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5.8377999999999998E-3</v>
      </c>
      <c r="D45" s="12"/>
    </row>
    <row r="46" spans="1:5" ht="15.75" customHeight="1" x14ac:dyDescent="0.25">
      <c r="B46" s="11" t="s">
        <v>51</v>
      </c>
      <c r="C46" s="45">
        <v>6.3494200000000001E-2</v>
      </c>
      <c r="D46" s="12"/>
    </row>
    <row r="47" spans="1:5" ht="15.75" customHeight="1" x14ac:dyDescent="0.25">
      <c r="B47" s="11" t="s">
        <v>59</v>
      </c>
      <c r="C47" s="45">
        <v>3.3033100000000003E-2</v>
      </c>
      <c r="D47" s="12"/>
      <c r="E47" s="13"/>
    </row>
    <row r="48" spans="1:5" ht="15" customHeight="1" x14ac:dyDescent="0.25">
      <c r="B48" s="11" t="s">
        <v>58</v>
      </c>
      <c r="C48" s="46">
        <v>0.89763490000000001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0.58899100000000004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0.17313998999999899</v>
      </c>
    </row>
    <row r="63" spans="1:4" ht="15.75" customHeight="1" x14ac:dyDescent="0.3">
      <c r="A63" s="4"/>
    </row>
  </sheetData>
  <sheetProtection algorithmName="SHA-512" hashValue="+xyOPH1i3oX5SX399XJEsMRZ5aR/7FJnx7wd2i1sYBXzNSQsX/X2nhaLVgY8iPhNLKxcwoeALOLW63RHLsqzvg==" saltValue="qTPs8YW1MNB1swrRPT8H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0.12478129387534501</v>
      </c>
      <c r="C2" s="98">
        <v>0.95</v>
      </c>
      <c r="D2" s="56">
        <v>46.514149795651832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42.714114955724838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233.86921568365631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0.6968996460704564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13.73182685574543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13.73182685574543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13.73182685574543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13.73182685574543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13.73182685574543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13.73182685574543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0.143436674789057</v>
      </c>
      <c r="C16" s="98">
        <v>0.95</v>
      </c>
      <c r="D16" s="56">
        <v>0.47098850075500898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5.4458602900381443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5.4458602900381443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0.61718570709999998</v>
      </c>
      <c r="C21" s="98">
        <v>0.95</v>
      </c>
      <c r="D21" s="56">
        <v>7.0380951679412087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23.53711431198905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7.1143999100000008E-2</v>
      </c>
      <c r="C23" s="98">
        <v>0.95</v>
      </c>
      <c r="D23" s="56">
        <v>4.58111376863544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0.65917453839683204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0.138760551610252</v>
      </c>
      <c r="C27" s="98">
        <v>0.95</v>
      </c>
      <c r="D27" s="56">
        <v>19.73010065732856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0.36409789999999997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87.366174813676366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2.4513909123146012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0.41442689999999999</v>
      </c>
      <c r="C32" s="98">
        <v>0.95</v>
      </c>
      <c r="D32" s="56">
        <v>0.98014443964829323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0.96507066955391396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0.97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0.21817230000000001</v>
      </c>
      <c r="C38" s="98">
        <v>0.95</v>
      </c>
      <c r="D38" s="56">
        <v>3.4726556862575531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0.59765410000000008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ucOVUoMooBWCYKrdZzRO8q851I/0m1dAvCDycJ6SZqD0y925B4AV6pZ9beKpLLvVrf/OkaZ7mHfVGBMzQiU2GA==" saltValue="TBpvkRMu8aGrdmUdGguz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0aVmZereLe/W5xIRYkTgMvED9PRX9ZvuNkmGeo29nYkDl129s0fZDdzLfuR0D73sn7pvXuPfu5O3ngStTclVWA==" saltValue="GXiGzxwWVrwkU4/bffdKV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kGcRy7gv3r0KheozICTmbUVCek1mhsgY0+gkCLsAAZH5cbMsOkk8QAgYf8Ib+XixqJm7juLqQjVajSJzr+BoJw==" saltValue="nCL5XLOQ5j8rVy1kvLv3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5">
      <c r="A4" s="3" t="s">
        <v>207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sheetProtection algorithmName="SHA-512" hashValue="91CxCwbIYE/OeVcyxJdNvny6fo5kOaCG1ODi9E4hYAc1vKuzlnim102dP4hHT+Y1FBhZ6ghSK+3m3JBZ+/IvLw==" saltValue="HIXFQLtDPrx/qZXJdA9w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0.54400000000000004</v>
      </c>
      <c r="E10" s="60">
        <f>IF(ISBLANK(comm_deliv), frac_children_health_facility,1)</f>
        <v>0.54400000000000004</v>
      </c>
      <c r="F10" s="60">
        <f>IF(ISBLANK(comm_deliv), frac_children_health_facility,1)</f>
        <v>0.54400000000000004</v>
      </c>
      <c r="G10" s="60">
        <f>IF(ISBLANK(comm_deliv), frac_children_health_facility,1)</f>
        <v>0.54400000000000004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0.36899999999999999</v>
      </c>
      <c r="I18" s="60">
        <f>frac_PW_health_facility</f>
        <v>0.36899999999999999</v>
      </c>
      <c r="J18" s="60">
        <f>frac_PW_health_facility</f>
        <v>0.36899999999999999</v>
      </c>
      <c r="K18" s="60">
        <f>frac_PW_health_facility</f>
        <v>0.36899999999999999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0.38700000000000001</v>
      </c>
      <c r="M24" s="60">
        <f>famplan_unmet_need</f>
        <v>0.38700000000000001</v>
      </c>
      <c r="N24" s="60">
        <f>famplan_unmet_need</f>
        <v>0.38700000000000001</v>
      </c>
      <c r="O24" s="60">
        <f>famplan_unmet_need</f>
        <v>0.38700000000000001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0.19767765577011123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8.4718995330047675E-2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0.11947705190277109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0.59812629699706998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DxHWKgbgaLR5FVFey7Fws+2qX9WYwxhQftfp6icUiGAziu0wlLO3hwzk26z30Ob+pdgnvhQuuPW4AZYBO4imHA==" saltValue="Ts4FRSgvhXj9L7n11I3Vv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rnq1kN6MRCsJK678mX5zWfhnlGORQvc0Rug1ECde+OK9Kj/RQZ++NAjwBLe7OblQU6/6ihSdrebScOScv6qM8Q==" saltValue="ipP51c+eodeQX0XMNXnu+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+nAHmre4tq2i+VluclKBauv2XEslKvumiw1UEzJkIdg3oBTTUJBrhpdKrhcHa7HuDjOqvloyIcO7nkN7DIqyQ==" saltValue="3rbORdMJ9Ve7aqzmGkoKY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nVAsYiBSHyYu1Ka+9V1g/RmT+GYTdF2Mr7jhBeNOhBdzBAf4bg8DzIJjtohuIv/LsFU7CfHYedJwuCjTWpdvA==" saltValue="e6EMvRd46TcVjQpPV9ZeN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4GyM/Gg2eKSbHyBmG3kr+6vO+IX9D9wS2kCzfqnEwOdUxjG5Jq09CVH5CtFjNe8iehkqLrh7UVTNB7ivcS88A==" saltValue="wmrgLTWEuBsIWSdBvn7XW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OqnrU6YoMkRa24ldpIdMIIznMnJKvcFXbdIp/MyvxapkOKF5NX7Yb4y5whullSu8SkeL3JOY7uVT8gLuuZKGw==" saltValue="lxhgQcIULJXwD3Z/+5qrg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156286.95439999999</v>
      </c>
      <c r="C2" s="49">
        <v>348000</v>
      </c>
      <c r="D2" s="49">
        <v>675000</v>
      </c>
      <c r="E2" s="49">
        <v>556000</v>
      </c>
      <c r="F2" s="49">
        <v>397000</v>
      </c>
      <c r="G2" s="17">
        <f t="shared" ref="G2:G11" si="0">C2+D2+E2+F2</f>
        <v>1976000</v>
      </c>
      <c r="H2" s="17">
        <f t="shared" ref="H2:H11" si="1">(B2 + stillbirth*B2/(1000-stillbirth))/(1-abortion)</f>
        <v>178821.05758553054</v>
      </c>
      <c r="I2" s="17">
        <f t="shared" ref="I2:I11" si="2">G2-H2</f>
        <v>1797178.9424144696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155037.00380000001</v>
      </c>
      <c r="C3" s="50">
        <v>351000</v>
      </c>
      <c r="D3" s="50">
        <v>673000</v>
      </c>
      <c r="E3" s="50">
        <v>572000</v>
      </c>
      <c r="F3" s="50">
        <v>409000</v>
      </c>
      <c r="G3" s="17">
        <f t="shared" si="0"/>
        <v>2005000</v>
      </c>
      <c r="H3" s="17">
        <f t="shared" si="1"/>
        <v>177390.88390865669</v>
      </c>
      <c r="I3" s="17">
        <f t="shared" si="2"/>
        <v>1827609.1160913433</v>
      </c>
    </row>
    <row r="4" spans="1:9" ht="15.75" customHeight="1" x14ac:dyDescent="0.25">
      <c r="A4" s="5">
        <f t="shared" si="3"/>
        <v>2023</v>
      </c>
      <c r="B4" s="49">
        <v>153660.72</v>
      </c>
      <c r="C4" s="50">
        <v>355000</v>
      </c>
      <c r="D4" s="50">
        <v>670000</v>
      </c>
      <c r="E4" s="50">
        <v>588000</v>
      </c>
      <c r="F4" s="50">
        <v>422000</v>
      </c>
      <c r="G4" s="17">
        <f t="shared" si="0"/>
        <v>2035000</v>
      </c>
      <c r="H4" s="17">
        <f t="shared" si="1"/>
        <v>175816.16178550399</v>
      </c>
      <c r="I4" s="17">
        <f t="shared" si="2"/>
        <v>1859183.8382144959</v>
      </c>
    </row>
    <row r="5" spans="1:9" ht="15.75" customHeight="1" x14ac:dyDescent="0.25">
      <c r="A5" s="5">
        <f t="shared" si="3"/>
        <v>2024</v>
      </c>
      <c r="B5" s="49">
        <v>152140.61199999999</v>
      </c>
      <c r="C5" s="50">
        <v>359000</v>
      </c>
      <c r="D5" s="50">
        <v>667000</v>
      </c>
      <c r="E5" s="50">
        <v>600000</v>
      </c>
      <c r="F5" s="50">
        <v>434000</v>
      </c>
      <c r="G5" s="17">
        <f t="shared" si="0"/>
        <v>2060000</v>
      </c>
      <c r="H5" s="17">
        <f t="shared" si="1"/>
        <v>174076.87829093597</v>
      </c>
      <c r="I5" s="17">
        <f t="shared" si="2"/>
        <v>1885923.1217090641</v>
      </c>
    </row>
    <row r="6" spans="1:9" ht="15.75" customHeight="1" x14ac:dyDescent="0.25">
      <c r="A6" s="5">
        <f t="shared" si="3"/>
        <v>2025</v>
      </c>
      <c r="B6" s="49">
        <v>150539.9</v>
      </c>
      <c r="C6" s="50">
        <v>362000</v>
      </c>
      <c r="D6" s="50">
        <v>666000</v>
      </c>
      <c r="E6" s="50">
        <v>612000</v>
      </c>
      <c r="F6" s="50">
        <v>448000</v>
      </c>
      <c r="G6" s="17">
        <f t="shared" si="0"/>
        <v>2088000</v>
      </c>
      <c r="H6" s="17">
        <f t="shared" si="1"/>
        <v>172245.36897636295</v>
      </c>
      <c r="I6" s="17">
        <f t="shared" si="2"/>
        <v>1915754.631023637</v>
      </c>
    </row>
    <row r="7" spans="1:9" ht="15.75" customHeight="1" x14ac:dyDescent="0.25">
      <c r="A7" s="5">
        <f t="shared" si="3"/>
        <v>2026</v>
      </c>
      <c r="B7" s="49">
        <v>149347.101</v>
      </c>
      <c r="C7" s="50">
        <v>364000</v>
      </c>
      <c r="D7" s="50">
        <v>666000</v>
      </c>
      <c r="E7" s="50">
        <v>622000</v>
      </c>
      <c r="F7" s="50">
        <v>463000</v>
      </c>
      <c r="G7" s="17">
        <f t="shared" si="0"/>
        <v>2115000</v>
      </c>
      <c r="H7" s="17">
        <f t="shared" si="1"/>
        <v>170880.58725490814</v>
      </c>
      <c r="I7" s="17">
        <f t="shared" si="2"/>
        <v>1944119.4127450918</v>
      </c>
    </row>
    <row r="8" spans="1:9" ht="15.75" customHeight="1" x14ac:dyDescent="0.25">
      <c r="A8" s="5">
        <f t="shared" si="3"/>
        <v>2027</v>
      </c>
      <c r="B8" s="49">
        <v>148069.728</v>
      </c>
      <c r="C8" s="50">
        <v>364000</v>
      </c>
      <c r="D8" s="50">
        <v>668000</v>
      </c>
      <c r="E8" s="50">
        <v>630000</v>
      </c>
      <c r="F8" s="50">
        <v>478000</v>
      </c>
      <c r="G8" s="17">
        <f t="shared" si="0"/>
        <v>2140000</v>
      </c>
      <c r="H8" s="17">
        <f t="shared" si="1"/>
        <v>169419.03730233447</v>
      </c>
      <c r="I8" s="17">
        <f t="shared" si="2"/>
        <v>1970580.9626976654</v>
      </c>
    </row>
    <row r="9" spans="1:9" ht="15.75" customHeight="1" x14ac:dyDescent="0.25">
      <c r="A9" s="5">
        <f t="shared" si="3"/>
        <v>2028</v>
      </c>
      <c r="B9" s="49">
        <v>146690.31299999999</v>
      </c>
      <c r="C9" s="50">
        <v>364000</v>
      </c>
      <c r="D9" s="50">
        <v>670000</v>
      </c>
      <c r="E9" s="50">
        <v>636000</v>
      </c>
      <c r="F9" s="50">
        <v>493000</v>
      </c>
      <c r="G9" s="17">
        <f t="shared" si="0"/>
        <v>2163000</v>
      </c>
      <c r="H9" s="17">
        <f t="shared" si="1"/>
        <v>167840.73250974106</v>
      </c>
      <c r="I9" s="17">
        <f t="shared" si="2"/>
        <v>1995159.2674902589</v>
      </c>
    </row>
    <row r="10" spans="1:9" ht="15.75" customHeight="1" x14ac:dyDescent="0.25">
      <c r="A10" s="5">
        <f t="shared" si="3"/>
        <v>2029</v>
      </c>
      <c r="B10" s="49">
        <v>145211.11799999999</v>
      </c>
      <c r="C10" s="50">
        <v>364000</v>
      </c>
      <c r="D10" s="50">
        <v>673000</v>
      </c>
      <c r="E10" s="50">
        <v>640000</v>
      </c>
      <c r="F10" s="50">
        <v>508000</v>
      </c>
      <c r="G10" s="17">
        <f t="shared" si="0"/>
        <v>2185000</v>
      </c>
      <c r="H10" s="17">
        <f t="shared" si="1"/>
        <v>166148.26102169708</v>
      </c>
      <c r="I10" s="17">
        <f t="shared" si="2"/>
        <v>2018851.738978303</v>
      </c>
    </row>
    <row r="11" spans="1:9" ht="15.75" customHeight="1" x14ac:dyDescent="0.25">
      <c r="A11" s="5">
        <f t="shared" si="3"/>
        <v>2030</v>
      </c>
      <c r="B11" s="49">
        <v>143634.405</v>
      </c>
      <c r="C11" s="50">
        <v>364000</v>
      </c>
      <c r="D11" s="50">
        <v>677000</v>
      </c>
      <c r="E11" s="50">
        <v>642000</v>
      </c>
      <c r="F11" s="50">
        <v>524000</v>
      </c>
      <c r="G11" s="17">
        <f t="shared" si="0"/>
        <v>2207000</v>
      </c>
      <c r="H11" s="17">
        <f t="shared" si="1"/>
        <v>164344.21098277168</v>
      </c>
      <c r="I11" s="17">
        <f t="shared" si="2"/>
        <v>2042655.7890172284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zc9yKA9Yjy+hBquMnLqqbNwWLUpcbKOljI4Q4qxPupeFftiJ9+Ln0IhtSTN0m1J3S5+O4gohM6XHEj1Q4wpug==" saltValue="C1088ph1On7QTinnzyovB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2.5841851430839986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2.5841851430839986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12.059904417914735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12.059904417914735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1.856015533600279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1.856015533600279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3.8896919722334231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3.8896919722334231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qVotMpb/70rk6rxsKeDHIu6tWRPoX+pUEGeGKg1TYIMntUdsgGSkj8P/+Sx8wbjCLo2C4A/4SgP3lfc2ILdInQ==" saltValue="7VjrvH6uDZo9xkTU8OXhB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zAlbWIqz9dMa6lbjeWd0wWlDBUQrVG/QodECx9cR0fWkJWrnYKi7haXbvaRh7OWUMRhPfxxwedfhyBCBj/rRjg==" saltValue="v9f52nb26rCtXb0MD5tt4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Zilx09Y2ofPyZQ4UKGi/W107pa+zWPo6zwPTnzOYJaERV17fGPh78EeJ9L3KEjEu+OHXoUVuzwQZB8d9cruJDQ==" saltValue="yJnErlmJ11finwdMWxHS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0.61723120094770201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0.60260734485379752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0.86931077884210328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0.86216709594162577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0.86931077884210328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0.86216709594162577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0.41612197357040781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0.40126783620127637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0.83713305332884491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0.82857732563876918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0.83713305332884491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0.82857732563876918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0.91251964922184237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0.90748647882959366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0.90168452850143799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0.89609894195631712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0.90168452850143799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0.89609894195631712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mk2Yh0UfARjVgNfcCLs/8xuq/1OCxTQB0LpVXJgpwNbgPlMF8nMw/KBAuutJ9jWq1ttOjf/szaQsEG2ZoCIicw==" saltValue="kgrWsv5PM8lj/Ye/1q0c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5hVWeKXAnKeGQ6+6kg/6+GNF2/GDbOFqNo66A+eF8fY+7uKFmccUH3XngjxzwEN0Ff6HOqCtUuGyKicDkWLVmg==" saltValue="nLgSMz/Y011rfzn0Km6S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0.55529585642214974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0.63535638413844242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0.63535638413844242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0.60753532182103587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0.60753532182103587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0.60753532182103587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0.60753532182103587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0.62239723810551306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0.62239723810551306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0.62239723810551306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0.62239723810551306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0.66014143987155249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0.73048769665676527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0.73048769665676527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0.70657276995305152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0.70657276995305152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0.70657276995305152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0.70657276995305152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0.71941638608305269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0.71941638608305269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0.71941638608305269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0.71941638608305269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0.36307855137414374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0.44303506501762474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0.44303506501762474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0.41407245121516278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0.41407245121516278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0.41407245121516278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0.41407245121516278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0.42937951224353094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0.42937951224353094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0.42937951224353094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0.42937951224353094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0.53119146406472451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0.61256378480801044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0.61256378480801044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0.5841419462156916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0.5841419462156916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0.5841419462156916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0.5841419462156916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0.59930546280219033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0.59930546280219033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0.59930546280219033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0.59930546280219033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0.94012359964523529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0.95634924871770122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0.95634924871770122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0.95113529009349451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0.95113529009349451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0.95113529009349451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0.95113529009349451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0.95397149301133843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0.95397149301133843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0.95397149301133843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0.95397149301133843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0.84812590696958534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0.88626562487449834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0.88626562487449834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0.87378518238041136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0.87378518238041136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0.87378518238041136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0.87378518238041136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0.8805470943080691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0.8805470943080691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0.8805470943080691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0.8805470943080691</v>
      </c>
    </row>
  </sheetData>
  <sheetProtection algorithmName="SHA-512" hashValue="lJqwpu/ohWMaITXZkHlpnzEDOp9E8UR2bF7NgCWNM4i0O16L679ZtT0sYLDCFDx57KKpX98I7hf1VwkTn5jR5A==" saltValue="EOFUBJ5k+0I67jz7jvHF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0.74877294769560554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0.75015767556665969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0.7501297817584538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0.75110547155329388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0.74535153836997836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0.74793789230913021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0.74986150115567285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0.75011034201568982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0.64556528847275763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0.64725088790485541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0.64721690807702059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0.64840609792626758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0.64141144209617862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0.64455003093089425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0.64689014572151182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0.6471932274830916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0.86008516713816685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0.86097027742961618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0.8609524621673994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0.86157526828197839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0.85789198929123434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0.85955070296211822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0.86078108627107985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0.86094004601379681</v>
      </c>
    </row>
  </sheetData>
  <sheetProtection algorithmName="SHA-512" hashValue="PdaV5ZdQWm8KOgbbctsRWNPzIm9OMcnLR/VKn3S1aEbFyJ0W9ZyfljA0w0nrnGjaaHUou2Z+/4lSyMelmOFlCA==" saltValue="i/Oq8lzeRigEq4b+2IaJs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YZ5dRF2JLua5DF2t2GryQ9jkJ0Ots3Q8LqWQYW07G4E4UACa5ni5JYqSTWhGmLLx7XZqCYpeYQP1BYBGNRObXw==" saltValue="C8c07kugad4Dqr83TRkI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vxtqrybtQuJWJDhjlRtOkcRfE5L4jD08yT2xmUxuFMRrTqgm0Y8vThPfer9NR91ndnOSBJqTRngCRPecbXE8lA==" saltValue="Yv04Gbf4g13Qzmb/ejmDj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7.663297009602181E-2</v>
      </c>
    </row>
    <row r="5" spans="1:8" ht="15.75" customHeight="1" x14ac:dyDescent="0.25">
      <c r="B5" s="19" t="s">
        <v>95</v>
      </c>
      <c r="C5" s="101">
        <v>3.8092956289079848E-2</v>
      </c>
    </row>
    <row r="6" spans="1:8" ht="15.75" customHeight="1" x14ac:dyDescent="0.25">
      <c r="B6" s="19" t="s">
        <v>91</v>
      </c>
      <c r="C6" s="101">
        <v>0.25007799537184888</v>
      </c>
    </row>
    <row r="7" spans="1:8" ht="15.75" customHeight="1" x14ac:dyDescent="0.25">
      <c r="B7" s="19" t="s">
        <v>96</v>
      </c>
      <c r="C7" s="101">
        <v>0.47414589933038431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0.14158262098607469</v>
      </c>
    </row>
    <row r="10" spans="1:8" ht="15.75" customHeight="1" x14ac:dyDescent="0.25">
      <c r="B10" s="19" t="s">
        <v>94</v>
      </c>
      <c r="C10" s="101">
        <v>1.9467557926590381E-2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8.0479982724714988E-2</v>
      </c>
      <c r="D14" s="55">
        <v>8.0479982724714988E-2</v>
      </c>
      <c r="E14" s="55">
        <v>8.0479982724714988E-2</v>
      </c>
      <c r="F14" s="55">
        <v>8.0479982724714988E-2</v>
      </c>
    </row>
    <row r="15" spans="1:8" ht="15.75" customHeight="1" x14ac:dyDescent="0.25">
      <c r="B15" s="19" t="s">
        <v>102</v>
      </c>
      <c r="C15" s="101">
        <v>0.38463735668551458</v>
      </c>
      <c r="D15" s="101">
        <v>0.38463735668551458</v>
      </c>
      <c r="E15" s="101">
        <v>0.38463735668551458</v>
      </c>
      <c r="F15" s="101">
        <v>0.38463735668551458</v>
      </c>
    </row>
    <row r="16" spans="1:8" ht="15.75" customHeight="1" x14ac:dyDescent="0.25">
      <c r="B16" s="19" t="s">
        <v>2</v>
      </c>
      <c r="C16" s="101">
        <v>2.852145464530664E-2</v>
      </c>
      <c r="D16" s="101">
        <v>2.852145464530664E-2</v>
      </c>
      <c r="E16" s="101">
        <v>2.852145464530664E-2</v>
      </c>
      <c r="F16" s="101">
        <v>2.852145464530664E-2</v>
      </c>
    </row>
    <row r="17" spans="1:8" ht="15.75" customHeight="1" x14ac:dyDescent="0.25">
      <c r="B17" s="19" t="s">
        <v>90</v>
      </c>
      <c r="C17" s="101">
        <v>9.4526946547894303E-4</v>
      </c>
      <c r="D17" s="101">
        <v>9.4526946547894303E-4</v>
      </c>
      <c r="E17" s="101">
        <v>9.4526946547894303E-4</v>
      </c>
      <c r="F17" s="101">
        <v>9.4526946547894303E-4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2.302350120605564E-3</v>
      </c>
      <c r="D19" s="101">
        <v>2.302350120605564E-3</v>
      </c>
      <c r="E19" s="101">
        <v>2.302350120605564E-3</v>
      </c>
      <c r="F19" s="101">
        <v>2.302350120605564E-3</v>
      </c>
    </row>
    <row r="20" spans="1:8" ht="15.75" customHeight="1" x14ac:dyDescent="0.25">
      <c r="B20" s="19" t="s">
        <v>79</v>
      </c>
      <c r="C20" s="101">
        <v>1.205827648686366E-2</v>
      </c>
      <c r="D20" s="101">
        <v>1.205827648686366E-2</v>
      </c>
      <c r="E20" s="101">
        <v>1.205827648686366E-2</v>
      </c>
      <c r="F20" s="101">
        <v>1.205827648686366E-2</v>
      </c>
    </row>
    <row r="21" spans="1:8" ht="15.75" customHeight="1" x14ac:dyDescent="0.25">
      <c r="B21" s="19" t="s">
        <v>88</v>
      </c>
      <c r="C21" s="101">
        <v>0.14827050744448941</v>
      </c>
      <c r="D21" s="101">
        <v>0.14827050744448941</v>
      </c>
      <c r="E21" s="101">
        <v>0.14827050744448941</v>
      </c>
      <c r="F21" s="101">
        <v>0.14827050744448941</v>
      </c>
    </row>
    <row r="22" spans="1:8" ht="15.75" customHeight="1" x14ac:dyDescent="0.25">
      <c r="B22" s="19" t="s">
        <v>99</v>
      </c>
      <c r="C22" s="101">
        <v>0.3427848024270263</v>
      </c>
      <c r="D22" s="101">
        <v>0.3427848024270263</v>
      </c>
      <c r="E22" s="101">
        <v>0.3427848024270263</v>
      </c>
      <c r="F22" s="101">
        <v>0.3427848024270263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8.6989028999999995E-2</v>
      </c>
    </row>
    <row r="27" spans="1:8" ht="15.75" customHeight="1" x14ac:dyDescent="0.25">
      <c r="B27" s="19" t="s">
        <v>89</v>
      </c>
      <c r="C27" s="101">
        <v>5.4674084999999983E-2</v>
      </c>
    </row>
    <row r="28" spans="1:8" ht="15.75" customHeight="1" x14ac:dyDescent="0.25">
      <c r="B28" s="19" t="s">
        <v>103</v>
      </c>
      <c r="C28" s="101">
        <v>7.8007822000000004E-2</v>
      </c>
    </row>
    <row r="29" spans="1:8" ht="15.75" customHeight="1" x14ac:dyDescent="0.25">
      <c r="B29" s="19" t="s">
        <v>86</v>
      </c>
      <c r="C29" s="101">
        <v>0.25304623700000001</v>
      </c>
    </row>
    <row r="30" spans="1:8" ht="15.75" customHeight="1" x14ac:dyDescent="0.25">
      <c r="B30" s="19" t="s">
        <v>4</v>
      </c>
      <c r="C30" s="101">
        <v>6.4168437999999994E-2</v>
      </c>
    </row>
    <row r="31" spans="1:8" ht="15.75" customHeight="1" x14ac:dyDescent="0.25">
      <c r="B31" s="19" t="s">
        <v>80</v>
      </c>
      <c r="C31" s="101">
        <v>3.8459681000000003E-2</v>
      </c>
    </row>
    <row r="32" spans="1:8" ht="15.75" customHeight="1" x14ac:dyDescent="0.25">
      <c r="B32" s="19" t="s">
        <v>85</v>
      </c>
      <c r="C32" s="101">
        <v>7.8795084000000001E-2</v>
      </c>
    </row>
    <row r="33" spans="2:3" ht="15.75" customHeight="1" x14ac:dyDescent="0.25">
      <c r="B33" s="19" t="s">
        <v>100</v>
      </c>
      <c r="C33" s="101">
        <v>6.8855599000000017E-2</v>
      </c>
    </row>
    <row r="34" spans="2:3" ht="15.75" customHeight="1" x14ac:dyDescent="0.25">
      <c r="B34" s="19" t="s">
        <v>87</v>
      </c>
      <c r="C34" s="101">
        <v>0.27700402600000001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T1YLmxpRfe9TPbGaAhS9ysXKBIUP9qDKHuCtGj0l3gSWvcqPnxZAsutl/2bmUefL7Xn84aciGUHPgQNnAz4N1A==" saltValue="qgY5jXQdkLR/eIm1sTwcF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5">
      <c r="B4" s="5" t="s">
        <v>110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5">
      <c r="B5" s="5" t="s">
        <v>106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5">
      <c r="B10" s="5" t="s">
        <v>107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5">
      <c r="B11" s="5" t="s">
        <v>119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0.50327564699999994</v>
      </c>
      <c r="D14" s="54">
        <v>0.51439987297800005</v>
      </c>
      <c r="E14" s="54">
        <v>0.51439987297800005</v>
      </c>
      <c r="F14" s="54">
        <v>0.32239856251900001</v>
      </c>
      <c r="G14" s="54">
        <v>0.32239856251900001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0.29642482660217701</v>
      </c>
      <c r="D15" s="52">
        <f t="shared" si="0"/>
        <v>0.30297689558518526</v>
      </c>
      <c r="E15" s="52">
        <f t="shared" si="0"/>
        <v>0.30297689558518526</v>
      </c>
      <c r="F15" s="52">
        <f t="shared" si="0"/>
        <v>0.18988985173662834</v>
      </c>
      <c r="G15" s="52">
        <f t="shared" si="0"/>
        <v>0.18988985173662834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1AjgdDTHPy9wBJGhf7T1s+6dFFrEdJiwbDHa5t1cS9bh3cpvVCQ+JG3bev/veWTrfOO1YYeOFzimjv/hXvZi8Q==" saltValue="UpoSgF0wYLjlPIN5pJJM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0.70550790000000008</v>
      </c>
      <c r="D2" s="53">
        <v>0.41442689999999999</v>
      </c>
      <c r="E2" s="53"/>
      <c r="F2" s="53"/>
      <c r="G2" s="53"/>
    </row>
    <row r="3" spans="1:7" x14ac:dyDescent="0.25">
      <c r="B3" s="3" t="s">
        <v>127</v>
      </c>
      <c r="C3" s="53">
        <v>0.14739630000000001</v>
      </c>
      <c r="D3" s="53">
        <v>0.24610799999999999</v>
      </c>
      <c r="E3" s="53"/>
      <c r="F3" s="53"/>
      <c r="G3" s="53"/>
    </row>
    <row r="4" spans="1:7" x14ac:dyDescent="0.25">
      <c r="B4" s="3" t="s">
        <v>126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/>
    </row>
    <row r="5" spans="1:7" x14ac:dyDescent="0.25">
      <c r="B5" s="3" t="s">
        <v>125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fKH4wzjDafHhiphboITp1j/ESjzQUbwIIhJdEHWYm4fEhydyc62LDSPo8zj23qeMZM6hR/5P4OvdULJHUHxG2w==" saltValue="uljTziM+hEUfx2mvBIyQA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PXhugYzYs33KTM1QMUERoyy55dVEz8xQDg9DxTpkPsAQfQtTI2RsfkoTchvPTEb9nSN92tIy3WZtHf9QE/SCA==" saltValue="4X+5DiSqetAP7DFcwvPnz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7otQgMvCEG8gUc5YE3Q+J/9AXyIA+JPirS3WWjk7qn6dNvivU08Celv0xqgnOtXpthkcTo33qC8EXkptY5AvxA==" saltValue="fuEokPD15Wzek09+8OXc8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GEaUTpy2DPWIZ1taAF+pcWUqghnb4NvQMcOY01QLCZP2MehfWVfYXM/phYc1+0sGgcU16jqkEhIR6jI6nUKihA==" saltValue="5xc+F5gmx7buMful6GsPF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SjKH+VpJxiwUeuaQAEsqoFugDidG73q+6fOXrTs35yWeSSv6TuuUBuVIpBNlr4z61B3xwHOJ54VpP1bxxtijEQ==" saltValue="J7E6QgYm76sroxwMMzrnh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2024-03-18T00:56:17Z</dcterms:modified>
</cp:coreProperties>
</file>