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7B2C2B18-9BC9-453B-A621-0CC186E8911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I11" i="2"/>
  <c r="H11" i="2"/>
  <c r="G11" i="2"/>
  <c r="H10" i="2"/>
  <c r="G10" i="2"/>
  <c r="I10" i="2" s="1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I3" i="2"/>
  <c r="H3" i="2"/>
  <c r="G3" i="2"/>
  <c r="H2" i="2"/>
  <c r="G2" i="2"/>
  <c r="A2" i="2"/>
  <c r="A31" i="2" s="1"/>
  <c r="C33" i="1"/>
  <c r="C20" i="1"/>
  <c r="I2" i="2" l="1"/>
  <c r="I8" i="2"/>
  <c r="A21" i="2"/>
  <c r="A32" i="2"/>
  <c r="A39" i="2"/>
  <c r="A30" i="2"/>
  <c r="A33" i="2"/>
  <c r="A34" i="2"/>
  <c r="A14" i="2"/>
  <c r="A25" i="2"/>
  <c r="A40" i="2"/>
  <c r="A3" i="2"/>
  <c r="A4" i="2" s="1"/>
  <c r="A5" i="2" s="1"/>
  <c r="A6" i="2" s="1"/>
  <c r="A7" i="2" s="1"/>
  <c r="A8" i="2" s="1"/>
  <c r="A9" i="2" s="1"/>
  <c r="A10" i="2" s="1"/>
  <c r="A11" i="2" s="1"/>
  <c r="A35" i="2"/>
  <c r="A16" i="2"/>
  <c r="A26" i="2"/>
  <c r="A37" i="2"/>
  <c r="A19" i="2"/>
  <c r="A22" i="2"/>
  <c r="A13" i="2"/>
  <c r="A24" i="2"/>
  <c r="A17" i="2"/>
  <c r="A27" i="2"/>
  <c r="A38" i="2"/>
  <c r="I4" i="2"/>
  <c r="A18" i="2"/>
  <c r="A2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<sst xmlns="http://schemas.openxmlformats.org/spreadsheetml/2006/main" count="2092" uniqueCount="341">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</sst>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2352888.984375</v>
      </c>
    </row>
    <row r="8" spans="1:3" ht="15" customHeight="1" x14ac:dyDescent="0.25">
      <c r="B8" s="5" t="s">
        <v>44</v>
      </c>
      <c r="C8" s="44">
        <v>0.10199999999999999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0.73104637145996099</v>
      </c>
    </row>
    <row r="11" spans="1:3" ht="15" customHeight="1" x14ac:dyDescent="0.25">
      <c r="B11" s="5" t="s">
        <v>49</v>
      </c>
      <c r="C11" s="45">
        <v>0.96200000000000008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0.17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0.18629999999999999</v>
      </c>
    </row>
    <row r="24" spans="1:3" ht="15" customHeight="1" x14ac:dyDescent="0.25">
      <c r="B24" s="15" t="s">
        <v>46</v>
      </c>
      <c r="C24" s="45">
        <v>0.53220000000000001</v>
      </c>
    </row>
    <row r="25" spans="1:3" ht="15" customHeight="1" x14ac:dyDescent="0.25">
      <c r="B25" s="15" t="s">
        <v>47</v>
      </c>
      <c r="C25" s="45">
        <v>0.24540000000000001</v>
      </c>
    </row>
    <row r="26" spans="1:3" ht="15" customHeight="1" x14ac:dyDescent="0.25">
      <c r="B26" s="15" t="s">
        <v>48</v>
      </c>
      <c r="C26" s="45">
        <v>3.61E-2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14.591883124677</v>
      </c>
    </row>
    <row r="38" spans="1:5" ht="15" customHeight="1" x14ac:dyDescent="0.25">
      <c r="B38" s="11" t="s">
        <v>35</v>
      </c>
      <c r="C38" s="43">
        <v>21.038436378730701</v>
      </c>
      <c r="D38" s="12"/>
      <c r="E38" s="13"/>
    </row>
    <row r="39" spans="1:5" ht="15" customHeight="1" x14ac:dyDescent="0.25">
      <c r="B39" s="11" t="s">
        <v>61</v>
      </c>
      <c r="C39" s="43">
        <v>24.199999999517399</v>
      </c>
      <c r="D39" s="12"/>
      <c r="E39" s="12"/>
    </row>
    <row r="40" spans="1:5" ht="15" customHeight="1" x14ac:dyDescent="0.25">
      <c r="B40" s="11" t="s">
        <v>36</v>
      </c>
      <c r="C40" s="100">
        <v>1.25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9.3542334619999998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7.4929999999999997E-3</v>
      </c>
      <c r="D45" s="12"/>
    </row>
    <row r="46" spans="1:5" ht="15.75" customHeight="1" x14ac:dyDescent="0.25">
      <c r="B46" s="11" t="s">
        <v>51</v>
      </c>
      <c r="C46" s="45">
        <v>7.5271499999999991E-2</v>
      </c>
      <c r="D46" s="12"/>
    </row>
    <row r="47" spans="1:5" ht="15.75" customHeight="1" x14ac:dyDescent="0.25">
      <c r="B47" s="11" t="s">
        <v>59</v>
      </c>
      <c r="C47" s="45">
        <v>5.8132499999999997E-2</v>
      </c>
      <c r="D47" s="12"/>
      <c r="E47" s="13"/>
    </row>
    <row r="48" spans="1:5" ht="15" customHeight="1" x14ac:dyDescent="0.25">
      <c r="B48" s="11" t="s">
        <v>58</v>
      </c>
      <c r="C48" s="46">
        <v>0.85910300000000006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0.58011699999999999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9.1047744999999902E-2</v>
      </c>
    </row>
    <row r="63" spans="1:4" ht="15.75" customHeight="1" x14ac:dyDescent="0.3">
      <c r="A63" s="4"/>
    </row>
  </sheetData>
  <sheetProtection algorithmName="SHA-512" hashValue="IRYV8XGaQ2jLY734lXVNez4XFDPoxDmvEW62uP2s963W2Epy5m6Jg2FyF5pomCSg41fIrSXUh5m0KHUWXrUcCw==" saltValue="HKdk+Op9a9l6qtrEHA4Y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91.27399970601509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43.717353164893979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935.6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1.4824883808812159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14.73506506491457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14.73506506491457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14.73506506491457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14.73506506491457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14.73506506491457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14.73506506491457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1.474307802764647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21.412062375026149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21.412062375026149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17.19927253299581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25.79440028261962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5.2081376493661544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20.734427315471159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189.5238105577576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0.83911365311495534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3.2374309865658208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0.93935019016922794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8.6805561005393574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+riPGE0CNlf07O96/3t0pg9RW/fVQvFt7R28Qg0aNMqaH9vSgbxMmT2AjWdd3th8TkG+XdWD7PfKIjZsZ/I9OQ==" saltValue="z96SXIeR7sedoKVXhbJ4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Vdt8fOs6rg4MVXtL526/A3rzXAo4d212ketwjbKJaAtd7UBi6Ynj0Ub/GrNJImjjzoI/aZ224kH6dF7KZKR8GQ==" saltValue="EIc6La6ihEEVrJj2HVK8S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ASb2u0zGad9ByvKTtXAl7ImAF+hESs2NgfguPLfX8gHIh3dZGUusTvC3cnbLxwarnwdV1jBXLXLgNIh9tElk2A==" saltValue="SkK2W1XqiXgSErsRS4J9Q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207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0kfctNPCTkqhuS9r9M61cd37Yg5fL6iEIT3YHItu1H8/5CRmaD0tjizHVWjQFAoIH1RzJjfzwgKU3YD1psozUg==" saltValue="aQcI5UxJfYPpyXLtr/z23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0.10199999999999999</v>
      </c>
      <c r="E2" s="60">
        <f>food_insecure</f>
        <v>0.10199999999999999</v>
      </c>
      <c r="F2" s="60">
        <f>food_insecure</f>
        <v>0.10199999999999999</v>
      </c>
      <c r="G2" s="60">
        <f>food_insecure</f>
        <v>0.10199999999999999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0.10199999999999999</v>
      </c>
      <c r="F5" s="60">
        <f>food_insecure</f>
        <v>0.10199999999999999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0.10199999999999999</v>
      </c>
      <c r="F8" s="60">
        <f>food_insecure</f>
        <v>0.10199999999999999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0.10199999999999999</v>
      </c>
      <c r="F9" s="60">
        <f>food_insecure</f>
        <v>0.10199999999999999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0.10199999999999999</v>
      </c>
      <c r="I15" s="60">
        <f>food_insecure</f>
        <v>0.10199999999999999</v>
      </c>
      <c r="J15" s="60">
        <f>food_insecure</f>
        <v>0.10199999999999999</v>
      </c>
      <c r="K15" s="60">
        <f>food_insecure</f>
        <v>0.10199999999999999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0.96200000000000008</v>
      </c>
      <c r="I18" s="60">
        <f>frac_PW_health_facility</f>
        <v>0.96200000000000008</v>
      </c>
      <c r="J18" s="60">
        <f>frac_PW_health_facility</f>
        <v>0.96200000000000008</v>
      </c>
      <c r="K18" s="60">
        <f>frac_PW_health_facility</f>
        <v>0.96200000000000008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0.13754826470794676</v>
      </c>
      <c r="M25" s="60">
        <f>(1-food_insecure)*(0.49)+food_insecure*(0.7)</f>
        <v>0.51141999999999999</v>
      </c>
      <c r="N25" s="60">
        <f>(1-food_insecure)*(0.49)+food_insecure*(0.7)</f>
        <v>0.51141999999999999</v>
      </c>
      <c r="O25" s="60">
        <f>(1-food_insecure)*(0.49)+food_insecure*(0.7)</f>
        <v>0.51141999999999999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5.894925630340575E-2</v>
      </c>
      <c r="M26" s="60">
        <f>(1-food_insecure)*(0.21)+food_insecure*(0.3)</f>
        <v>0.21917999999999999</v>
      </c>
      <c r="N26" s="60">
        <f>(1-food_insecure)*(0.21)+food_insecure*(0.3)</f>
        <v>0.21917999999999999</v>
      </c>
      <c r="O26" s="60">
        <f>(1-food_insecure)*(0.21)+food_insecure*(0.3)</f>
        <v>0.21917999999999999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7.2456107528686503E-2</v>
      </c>
      <c r="M27" s="60">
        <f>(1-food_insecure)*(0.3)</f>
        <v>0.26939999999999997</v>
      </c>
      <c r="N27" s="60">
        <f>(1-food_insecure)*(0.3)</f>
        <v>0.26939999999999997</v>
      </c>
      <c r="O27" s="60">
        <f>(1-food_insecure)*(0.3)</f>
        <v>0.26939999999999997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0.73104637145996099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AikGiQv+oOOFSFw3/mJeRPrL8/KoZdWWDHHAaTmN4LsdYr3XOwLKsR2uLmciqaCEPN2tFyErbg5SPfNJp5zjmw==" saltValue="a23Zhd+IDEUFE4vWkfbb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Ij8EYHyyY/ZxPgsnd9tCnrhYRGVKISjJT/YdFXoFhQCrnGcmOOGOdc0MBgOQhI2j1gClDFuAMLQdz7gZCeO4BA==" saltValue="CnerU1JLys47NAZpUjeqo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t/5E8kDxjEv7FG+DP0fg0HBfoTKTAMC5US5XLYlGPKxpHnfG2VmJTMnRIkHd4EPALS9TKiASDZJZ4Yx8wpJAow==" saltValue="Qa50/jJE32Bcp0YxOnn0V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S2M0dyFTFMUG4TojV6nDGRTZbknOstd2zBt60rJi+yhJSNAXmLByEswLuvokhzXZnsWc1/Fl2Ot6kt2WFEvtNQ==" saltValue="UYWvaVWZXSM20QAmHYaq3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//MIxTRTzYQ5hg3pXBT5KbWNTC/IV0pLaNf4yH9vZbLGtIDVAHL86nDpzL49lCOY4W2vN6xLJ5c9H4MlvAiqg==" saltValue="Cj49+Xj+/EC8qKBbMfxRm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gDvYL1ao05KquQ0+nnuHATK+6vfcrFKjaeL8aMXiXRG8/mBr8y1F5ECujM4CNNME5SEDc+ywZ6HuSKNrRbasQ==" saltValue="71F8kYgmrQvSPqR63cjI5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590922.82200000004</v>
      </c>
      <c r="C2" s="49">
        <v>1406000</v>
      </c>
      <c r="D2" s="49">
        <v>2709000</v>
      </c>
      <c r="E2" s="49">
        <v>8324000</v>
      </c>
      <c r="F2" s="49">
        <v>7002000</v>
      </c>
      <c r="G2" s="17">
        <f t="shared" ref="G2:G11" si="0">C2+D2+E2+F2</f>
        <v>19441000</v>
      </c>
      <c r="H2" s="17">
        <f t="shared" ref="H2:H11" si="1">(B2 + stillbirth*B2/(1000-stillbirth))/(1-abortion)</f>
        <v>677843.9170692442</v>
      </c>
      <c r="I2" s="17">
        <f t="shared" ref="I2:I11" si="2">G2-H2</f>
        <v>18763156.082930755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588756.42400000012</v>
      </c>
      <c r="C3" s="50">
        <v>1413000</v>
      </c>
      <c r="D3" s="50">
        <v>2716000</v>
      </c>
      <c r="E3" s="50">
        <v>8432000</v>
      </c>
      <c r="F3" s="50">
        <v>7113000</v>
      </c>
      <c r="G3" s="17">
        <f t="shared" si="0"/>
        <v>19674000</v>
      </c>
      <c r="H3" s="17">
        <f t="shared" si="1"/>
        <v>675358.85531231156</v>
      </c>
      <c r="I3" s="17">
        <f t="shared" si="2"/>
        <v>18998641.14468769</v>
      </c>
    </row>
    <row r="4" spans="1:9" ht="15.75" customHeight="1" x14ac:dyDescent="0.25">
      <c r="A4" s="5">
        <f t="shared" si="3"/>
        <v>2023</v>
      </c>
      <c r="B4" s="49">
        <v>586272.05700000015</v>
      </c>
      <c r="C4" s="50">
        <v>1420000</v>
      </c>
      <c r="D4" s="50">
        <v>2725000</v>
      </c>
      <c r="E4" s="50">
        <v>8511000</v>
      </c>
      <c r="F4" s="50">
        <v>7223000</v>
      </c>
      <c r="G4" s="17">
        <f t="shared" si="0"/>
        <v>19879000</v>
      </c>
      <c r="H4" s="17">
        <f t="shared" si="1"/>
        <v>672509.05328060454</v>
      </c>
      <c r="I4" s="17">
        <f t="shared" si="2"/>
        <v>19206490.946719397</v>
      </c>
    </row>
    <row r="5" spans="1:9" ht="15.75" customHeight="1" x14ac:dyDescent="0.25">
      <c r="A5" s="5">
        <f t="shared" si="3"/>
        <v>2024</v>
      </c>
      <c r="B5" s="49">
        <v>583508.85400000017</v>
      </c>
      <c r="C5" s="50">
        <v>1425000</v>
      </c>
      <c r="D5" s="50">
        <v>2734000</v>
      </c>
      <c r="E5" s="50">
        <v>8540000</v>
      </c>
      <c r="F5" s="50">
        <v>7340000</v>
      </c>
      <c r="G5" s="17">
        <f t="shared" si="0"/>
        <v>20039000</v>
      </c>
      <c r="H5" s="17">
        <f t="shared" si="1"/>
        <v>669339.40019657218</v>
      </c>
      <c r="I5" s="17">
        <f t="shared" si="2"/>
        <v>19369660.599803429</v>
      </c>
    </row>
    <row r="6" spans="1:9" ht="15.75" customHeight="1" x14ac:dyDescent="0.25">
      <c r="A6" s="5">
        <f t="shared" si="3"/>
        <v>2025</v>
      </c>
      <c r="B6" s="49">
        <v>580437.6</v>
      </c>
      <c r="C6" s="50">
        <v>1430000</v>
      </c>
      <c r="D6" s="50">
        <v>2744000</v>
      </c>
      <c r="E6" s="50">
        <v>8501000</v>
      </c>
      <c r="F6" s="50">
        <v>7463000</v>
      </c>
      <c r="G6" s="17">
        <f t="shared" si="0"/>
        <v>20138000</v>
      </c>
      <c r="H6" s="17">
        <f t="shared" si="1"/>
        <v>665816.38371426961</v>
      </c>
      <c r="I6" s="17">
        <f t="shared" si="2"/>
        <v>19472183.61628573</v>
      </c>
    </row>
    <row r="7" spans="1:9" ht="15.75" customHeight="1" x14ac:dyDescent="0.25">
      <c r="A7" s="5">
        <f t="shared" si="3"/>
        <v>2026</v>
      </c>
      <c r="B7" s="49">
        <v>578349.40240000014</v>
      </c>
      <c r="C7" s="50">
        <v>1435000</v>
      </c>
      <c r="D7" s="50">
        <v>2758000</v>
      </c>
      <c r="E7" s="50">
        <v>8402000</v>
      </c>
      <c r="F7" s="50">
        <v>7591000</v>
      </c>
      <c r="G7" s="17">
        <f t="shared" si="0"/>
        <v>20186000</v>
      </c>
      <c r="H7" s="17">
        <f t="shared" si="1"/>
        <v>663421.02515287965</v>
      </c>
      <c r="I7" s="17">
        <f t="shared" si="2"/>
        <v>19522578.974847119</v>
      </c>
    </row>
    <row r="8" spans="1:9" ht="15.75" customHeight="1" x14ac:dyDescent="0.25">
      <c r="A8" s="5">
        <f t="shared" si="3"/>
        <v>2027</v>
      </c>
      <c r="B8" s="49">
        <v>575987.78099999996</v>
      </c>
      <c r="C8" s="50">
        <v>1439000</v>
      </c>
      <c r="D8" s="50">
        <v>2771000</v>
      </c>
      <c r="E8" s="50">
        <v>8244000</v>
      </c>
      <c r="F8" s="50">
        <v>7724000</v>
      </c>
      <c r="G8" s="17">
        <f t="shared" si="0"/>
        <v>20178000</v>
      </c>
      <c r="H8" s="17">
        <f t="shared" si="1"/>
        <v>660712.02384033473</v>
      </c>
      <c r="I8" s="17">
        <f t="shared" si="2"/>
        <v>19517287.976159666</v>
      </c>
    </row>
    <row r="9" spans="1:9" ht="15.75" customHeight="1" x14ac:dyDescent="0.25">
      <c r="A9" s="5">
        <f t="shared" si="3"/>
        <v>2028</v>
      </c>
      <c r="B9" s="49">
        <v>573357.47340000013</v>
      </c>
      <c r="C9" s="50">
        <v>1442000</v>
      </c>
      <c r="D9" s="50">
        <v>2785000</v>
      </c>
      <c r="E9" s="50">
        <v>8039000</v>
      </c>
      <c r="F9" s="50">
        <v>7857000</v>
      </c>
      <c r="G9" s="17">
        <f t="shared" si="0"/>
        <v>20123000</v>
      </c>
      <c r="H9" s="17">
        <f t="shared" si="1"/>
        <v>657694.81424831646</v>
      </c>
      <c r="I9" s="17">
        <f t="shared" si="2"/>
        <v>19465305.185751684</v>
      </c>
    </row>
    <row r="10" spans="1:9" ht="15.75" customHeight="1" x14ac:dyDescent="0.25">
      <c r="A10" s="5">
        <f t="shared" si="3"/>
        <v>2029</v>
      </c>
      <c r="B10" s="49">
        <v>570478.87980000011</v>
      </c>
      <c r="C10" s="50">
        <v>1444000</v>
      </c>
      <c r="D10" s="50">
        <v>2799000</v>
      </c>
      <c r="E10" s="50">
        <v>7803000</v>
      </c>
      <c r="F10" s="50">
        <v>7985000</v>
      </c>
      <c r="G10" s="17">
        <f t="shared" si="0"/>
        <v>20031000</v>
      </c>
      <c r="H10" s="17">
        <f t="shared" si="1"/>
        <v>654392.79732016602</v>
      </c>
      <c r="I10" s="17">
        <f t="shared" si="2"/>
        <v>19376607.202679835</v>
      </c>
    </row>
    <row r="11" spans="1:9" ht="15.75" customHeight="1" x14ac:dyDescent="0.25">
      <c r="A11" s="5">
        <f t="shared" si="3"/>
        <v>2030</v>
      </c>
      <c r="B11" s="49">
        <v>567309.75</v>
      </c>
      <c r="C11" s="50">
        <v>1445000</v>
      </c>
      <c r="D11" s="50">
        <v>2811000</v>
      </c>
      <c r="E11" s="50">
        <v>7556000</v>
      </c>
      <c r="F11" s="50">
        <v>8102000</v>
      </c>
      <c r="G11" s="17">
        <f t="shared" si="0"/>
        <v>19914000</v>
      </c>
      <c r="H11" s="17">
        <f t="shared" si="1"/>
        <v>650757.50811257982</v>
      </c>
      <c r="I11" s="17">
        <f t="shared" si="2"/>
        <v>19263242.49188742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7goBOXH4J/KQIw57B5qR0DrOqVhtzYcaCS+iwwzgUnKow18hyV1XRu+MHIG5QdPY8rO5v/e1IAqqJjyxgFqpw==" saltValue="PE8I7lGskfozfgE4jVahs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4.5375079141702663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4.5375079141702663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2.2693317934349118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2.2693317934349118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2.418614583154731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2.418614583154731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1.726574671833538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1.726574671833538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18.111780714249537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18.111780714249537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3.1041077912486745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3.1041077912486745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8wWp5+ZXM5mfdSZEFNfOlYf5msvgR2UQUlkpRP2u7fA70NDiq/zXhfPphH7J1ghXDeVHE/d8y1C87caPykqIVQ==" saltValue="MEuWsfzsUl4A/z2FYPbix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/3SWEaoUwmC1NIGFDOrJ63hcCBphyAMKeyrbRsftNSwYM3g2s2qnhSfDZ5cR+YK4TblHMfx/J0UpJPzH1KmVHQ==" saltValue="5GeflNijLl4bMpf6iH5D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m02+iBx7qMHvZAQXVEJcahEQrcRzkFhakWdrdgHPaU2RBd116SWJdCZjswY6CNuHorGoxtvaj7166nYQYiqakA==" saltValue="ikAI1bK1QnAzS/AlxlCa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0.60684537110640502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0.57829662766351819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0.84977670516400794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0.84977670516400794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0.40553487468969224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0.377366446817888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0.83108099734609786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0.81381945799302158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0.83108099734609786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0.81381945799302158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0.90896428608322555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0.89869133309827343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0.89773815505903243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0.88635676953767151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0.89773815505903243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0.88635676953767151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cr5kywdNhQCxe7vMfBUtk1cLNgI9J7cdhjO0IufHJHtrQBtDM0cbsGbCL2+Wo1dvRK3g0q8985GaM9sDjfqDaQ==" saltValue="KAyMjAJPxmFQzUKtwLbn1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3EWjtkeFMGN+xQIqd2TS29pVV7LGCjeIhAV+DE1pKCKYnojuBBjuCtbBE8ENJluh0W8PeTwrh3t6PX4hYHKag==" saltValue="GrYIHJ6roS1molpnDXUO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0.69827317473382022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0.71307310257745293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0.71307310257745293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0.64578483959113453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0.64578483959113453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0.64578483959113453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0.64578483959113453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0.66268311488049336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0.66268311488049336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0.66268311488049336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0.66268311488049336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0.78260652559062549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0.79448730925062017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0.79448730925062017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0.73931178310740375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0.73931178310740375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0.73931178310740375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0.73931178310740375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0.75345167652859957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0.75345167652859957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0.75345167652859957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0.75345167652859957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0.51373888551638602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0.53151753457568718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0.53151753457568718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0.45423913817241313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0.45423913817241313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0.45423913817241313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0.45423913817241313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0.47281562299440727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0.47281562299440727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0.47281562299440727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0.47281562299440727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0.67741656755909385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0.69278943689427064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0.69278943689427064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0.62325756624387796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0.62325756624387796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0.62325756624387796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0.62325756624387796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0.64063248682319107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0.64063248682319107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0.64063248682319107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0.64063248682319107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0.9667769989564875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0.96899147218663761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0.96899147218663761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0.95820155211569824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0.95820155211569824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0.95820155211569824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0.95820155211569824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0.96109353115111262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0.96109353115111262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0.96109353115111262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0.96109353115111262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0.91189324833851226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0.91745363426014137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0.91745363426014137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0.89075217130059559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0.89075217130059559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0.89075217130059559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0.89075217130059559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0.89781320253423269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0.89781320253423269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0.89781320253423269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0.89781320253423269</v>
      </c>
    </row>
  </sheetData>
  <sheetProtection algorithmName="SHA-512" hashValue="a+PJtTvYdmvsyRchWXSuNLtlvDJl4KjBNhFmyiregAoT1GFxOhFtSHjnw9ECQXt1oo47kB73ldn0pzPT03EdOw==" saltValue="6Qobp0XD5hqwaiBNJvEz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0.74864919496435545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0.74995329517810427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0.7505678072955031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0.7510414671906076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0.74638917585841058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0.74677150328194242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0.74856119851653879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0.74942427586389926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0.64541477160337113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0.64700193883818913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0.64775062454608012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0.64832804908547426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0.64266956603559033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0.6431334945463888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0.64530775650043393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0.64635781709269713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0.86000599447304527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0.86083972981230927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0.86123215319848934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0.86153443477858238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0.85855807098755077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0.85880328867778466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0.85994969037145486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0.8605016730576821</v>
      </c>
    </row>
  </sheetData>
  <sheetProtection algorithmName="SHA-512" hashValue="lYYZZt1kT/GcjZzRoVGEf7k+u5dfKDgwxrNuod6dSIH9puLAKhuqgosPLRwAyQEiT40mklKACR3pThcwqu/oPg==" saltValue="EI3Ko0YDgfbWZh6juC471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oZV37GfGEUM1qv6zbzm1DB5bJ0TQS3qA/NA0rjVH7Dg9Gho+QhWjxmu024GRTAeqG9yVt8Bfwd7CpgA937MnHw==" saltValue="znnIf0Grr5w1D0dSQccR4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OoseTcXYx81My2Hq12gtpY/bO/1eECIA1/5MM+uFqg0B335OEsIno7xs86X2Lz0vgmTaq96mWV9uK9XY9UApIg==" saltValue="fOk72LwzwONfh8NT6bw0v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0.16033583546905689</v>
      </c>
    </row>
    <row r="5" spans="1:8" ht="15.75" customHeight="1" x14ac:dyDescent="0.25">
      <c r="B5" s="19" t="s">
        <v>95</v>
      </c>
      <c r="C5" s="101">
        <v>6.719680850372535E-2</v>
      </c>
    </row>
    <row r="6" spans="1:8" ht="15.75" customHeight="1" x14ac:dyDescent="0.25">
      <c r="B6" s="19" t="s">
        <v>91</v>
      </c>
      <c r="C6" s="101">
        <v>0.14227136169855481</v>
      </c>
    </row>
    <row r="7" spans="1:8" ht="15.75" customHeight="1" x14ac:dyDescent="0.25">
      <c r="B7" s="19" t="s">
        <v>96</v>
      </c>
      <c r="C7" s="101">
        <v>0.3964909147192377</v>
      </c>
    </row>
    <row r="8" spans="1:8" ht="15.75" customHeight="1" x14ac:dyDescent="0.25">
      <c r="B8" s="19" t="s">
        <v>98</v>
      </c>
      <c r="C8" s="101">
        <v>1.031272190442014E-4</v>
      </c>
    </row>
    <row r="9" spans="1:8" ht="15.75" customHeight="1" x14ac:dyDescent="0.25">
      <c r="B9" s="19" t="s">
        <v>92</v>
      </c>
      <c r="C9" s="101">
        <v>0.1747284136599136</v>
      </c>
    </row>
    <row r="10" spans="1:8" ht="15.75" customHeight="1" x14ac:dyDescent="0.25">
      <c r="B10" s="19" t="s">
        <v>94</v>
      </c>
      <c r="C10" s="101">
        <v>5.887353873046753E-2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0.11064800630783179</v>
      </c>
      <c r="D14" s="55">
        <v>0.11064800630783179</v>
      </c>
      <c r="E14" s="55">
        <v>0.11064800630783179</v>
      </c>
      <c r="F14" s="55">
        <v>0.11064800630783179</v>
      </c>
    </row>
    <row r="15" spans="1:8" ht="15.75" customHeight="1" x14ac:dyDescent="0.25">
      <c r="B15" s="19" t="s">
        <v>102</v>
      </c>
      <c r="C15" s="101">
        <v>0.1617527848402063</v>
      </c>
      <c r="D15" s="101">
        <v>0.1617527848402063</v>
      </c>
      <c r="E15" s="101">
        <v>0.1617527848402063</v>
      </c>
      <c r="F15" s="101">
        <v>0.1617527848402063</v>
      </c>
    </row>
    <row r="16" spans="1:8" ht="15.75" customHeight="1" x14ac:dyDescent="0.25">
      <c r="B16" s="19" t="s">
        <v>2</v>
      </c>
      <c r="C16" s="101">
        <v>3.0981621044106289E-2</v>
      </c>
      <c r="D16" s="101">
        <v>3.0981621044106289E-2</v>
      </c>
      <c r="E16" s="101">
        <v>3.0981621044106289E-2</v>
      </c>
      <c r="F16" s="101">
        <v>3.0981621044106289E-2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2.207397038865232E-2</v>
      </c>
      <c r="D18" s="101">
        <v>2.207397038865232E-2</v>
      </c>
      <c r="E18" s="101">
        <v>2.207397038865232E-2</v>
      </c>
      <c r="F18" s="101">
        <v>2.207397038865232E-2</v>
      </c>
    </row>
    <row r="19" spans="1:8" ht="15.75" customHeight="1" x14ac:dyDescent="0.25">
      <c r="B19" s="19" t="s">
        <v>101</v>
      </c>
      <c r="C19" s="101">
        <v>4.7261574341324417E-3</v>
      </c>
      <c r="D19" s="101">
        <v>4.7261574341324417E-3</v>
      </c>
      <c r="E19" s="101">
        <v>4.7261574341324417E-3</v>
      </c>
      <c r="F19" s="101">
        <v>4.7261574341324417E-3</v>
      </c>
    </row>
    <row r="20" spans="1:8" ht="15.75" customHeight="1" x14ac:dyDescent="0.25">
      <c r="B20" s="19" t="s">
        <v>79</v>
      </c>
      <c r="C20" s="101">
        <v>2.590288874566626E-2</v>
      </c>
      <c r="D20" s="101">
        <v>2.590288874566626E-2</v>
      </c>
      <c r="E20" s="101">
        <v>2.590288874566626E-2</v>
      </c>
      <c r="F20" s="101">
        <v>2.590288874566626E-2</v>
      </c>
    </row>
    <row r="21" spans="1:8" ht="15.75" customHeight="1" x14ac:dyDescent="0.25">
      <c r="B21" s="19" t="s">
        <v>88</v>
      </c>
      <c r="C21" s="101">
        <v>0.1940491539531482</v>
      </c>
      <c r="D21" s="101">
        <v>0.1940491539531482</v>
      </c>
      <c r="E21" s="101">
        <v>0.1940491539531482</v>
      </c>
      <c r="F21" s="101">
        <v>0.1940491539531482</v>
      </c>
    </row>
    <row r="22" spans="1:8" ht="15.75" customHeight="1" x14ac:dyDescent="0.25">
      <c r="B22" s="19" t="s">
        <v>99</v>
      </c>
      <c r="C22" s="101">
        <v>0.44986541728625629</v>
      </c>
      <c r="D22" s="101">
        <v>0.44986541728625629</v>
      </c>
      <c r="E22" s="101">
        <v>0.44986541728625629</v>
      </c>
      <c r="F22" s="101">
        <v>0.44986541728625629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5.6534050000000002E-2</v>
      </c>
    </row>
    <row r="27" spans="1:8" ht="15.75" customHeight="1" x14ac:dyDescent="0.25">
      <c r="B27" s="19" t="s">
        <v>89</v>
      </c>
      <c r="C27" s="101">
        <v>3.5322311000000002E-2</v>
      </c>
    </row>
    <row r="28" spans="1:8" ht="15.75" customHeight="1" x14ac:dyDescent="0.25">
      <c r="B28" s="19" t="s">
        <v>103</v>
      </c>
      <c r="C28" s="101">
        <v>4.2593103E-2</v>
      </c>
    </row>
    <row r="29" spans="1:8" ht="15.75" customHeight="1" x14ac:dyDescent="0.25">
      <c r="B29" s="19" t="s">
        <v>86</v>
      </c>
      <c r="C29" s="101">
        <v>0.27419058800000001</v>
      </c>
    </row>
    <row r="30" spans="1:8" ht="15.75" customHeight="1" x14ac:dyDescent="0.25">
      <c r="B30" s="19" t="s">
        <v>4</v>
      </c>
      <c r="C30" s="101">
        <v>6.2699299999999999E-2</v>
      </c>
    </row>
    <row r="31" spans="1:8" ht="15.75" customHeight="1" x14ac:dyDescent="0.25">
      <c r="B31" s="19" t="s">
        <v>80</v>
      </c>
      <c r="C31" s="101">
        <v>0.140173941</v>
      </c>
    </row>
    <row r="32" spans="1:8" ht="15.75" customHeight="1" x14ac:dyDescent="0.25">
      <c r="B32" s="19" t="s">
        <v>85</v>
      </c>
      <c r="C32" s="101">
        <v>2.4544165999999999E-2</v>
      </c>
    </row>
    <row r="33" spans="2:3" ht="15.75" customHeight="1" x14ac:dyDescent="0.25">
      <c r="B33" s="19" t="s">
        <v>100</v>
      </c>
      <c r="C33" s="101">
        <v>0.119318915</v>
      </c>
    </row>
    <row r="34" spans="2:3" ht="15.75" customHeight="1" x14ac:dyDescent="0.25">
      <c r="B34" s="19" t="s">
        <v>87</v>
      </c>
      <c r="C34" s="101">
        <v>0.24462362800000001</v>
      </c>
    </row>
    <row r="35" spans="2:3" ht="15.75" customHeight="1" x14ac:dyDescent="0.25">
      <c r="B35" s="27" t="s">
        <v>60</v>
      </c>
      <c r="C35" s="48">
        <f>SUM(C26:C34)</f>
        <v>1.0000000019999999</v>
      </c>
    </row>
  </sheetData>
  <sheetProtection algorithmName="SHA-512" hashValue="hQugPXi3pmKOYaWnB6KOd65eQswJqjzCa4sFd8DSAEWj8UVbAOwSFPrJaFyBI/+IYJJjM6Yao/Jwv+nP9hq/zA==" saltValue="8/UhF5pEJEZJ7oM8YnANR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110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106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107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119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0.10628020924999999</v>
      </c>
      <c r="D14" s="54">
        <v>0.10001147951100001</v>
      </c>
      <c r="E14" s="54">
        <v>0.10001147951100001</v>
      </c>
      <c r="F14" s="54">
        <v>3.3530111506E-2</v>
      </c>
      <c r="G14" s="54">
        <v>3.3530111506E-2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0.23599999999999999</v>
      </c>
      <c r="M14" s="55">
        <v>0.23599999999999999</v>
      </c>
      <c r="N14" s="55">
        <v>0.23599999999999999</v>
      </c>
      <c r="O14" s="55">
        <v>0.23599999999999999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6.1654956149482243E-2</v>
      </c>
      <c r="D15" s="52">
        <f t="shared" si="0"/>
        <v>5.8018359459482791E-2</v>
      </c>
      <c r="E15" s="52">
        <f t="shared" si="0"/>
        <v>5.8018359459482791E-2</v>
      </c>
      <c r="F15" s="52">
        <f t="shared" si="0"/>
        <v>1.9451387696526202E-2</v>
      </c>
      <c r="G15" s="52">
        <f t="shared" si="0"/>
        <v>1.9451387696526202E-2</v>
      </c>
      <c r="H15" s="52">
        <f t="shared" si="0"/>
        <v>0.16881404699999999</v>
      </c>
      <c r="I15" s="52">
        <f t="shared" si="0"/>
        <v>0.16881404699999999</v>
      </c>
      <c r="J15" s="52">
        <f t="shared" si="0"/>
        <v>0.16881404699999999</v>
      </c>
      <c r="K15" s="52">
        <f t="shared" si="0"/>
        <v>0.16881404699999999</v>
      </c>
      <c r="L15" s="52">
        <f t="shared" si="0"/>
        <v>0.13690761199999998</v>
      </c>
      <c r="M15" s="52">
        <f t="shared" si="0"/>
        <v>0.13690761199999998</v>
      </c>
      <c r="N15" s="52">
        <f t="shared" si="0"/>
        <v>0.13690761199999998</v>
      </c>
      <c r="O15" s="52">
        <f t="shared" si="0"/>
        <v>0.13690761199999998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2cZhWENLn8Umvw201XZBkTlWe47M8KSUg98x93/bOSegK8y15Kv6AMmCDxVQaN+S7w6vAAslCZmAQ1IDsEyjEQ==" saltValue="//9fCKcRJSwxTqYLVymR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0.539549017457844</v>
      </c>
      <c r="D2" s="53">
        <v>0.35821986807407402</v>
      </c>
      <c r="E2" s="53"/>
      <c r="F2" s="53"/>
      <c r="G2" s="53"/>
    </row>
    <row r="3" spans="1:7" x14ac:dyDescent="0.25">
      <c r="B3" s="3" t="s">
        <v>127</v>
      </c>
      <c r="C3" s="53">
        <v>0.12103883821986</v>
      </c>
      <c r="D3" s="53">
        <v>0.131303384925926</v>
      </c>
      <c r="E3" s="53"/>
      <c r="F3" s="53"/>
      <c r="G3" s="53"/>
    </row>
    <row r="4" spans="1:7" x14ac:dyDescent="0.25">
      <c r="B4" s="3" t="s">
        <v>126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/>
    </row>
    <row r="5" spans="1:7" x14ac:dyDescent="0.25">
      <c r="B5" s="3" t="s">
        <v>125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1wolqIc2Hc9jjAjExK4CbK4hwuVCnlU/tpJWlpJfrfg1aDLwUUcANIKBBIYe4FCHc6GIeJP9cu/x60KBnfPGSg==" saltValue="bwetweEiUQsrKBYjB4mCN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1fTJrYLpiZ9gPiUiD3YF+FZZpoaugZae1F/8tBfFyZaeOW8FDxHdVQaDMg/XGEYoHYwkQF1pSIVxWuP0S07u6g==" saltValue="hgUUwG9gLkpWkXBT3rv9p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K6uLfskZyyzsBt0lLDzYoJbR7bBaCAlvLjkCWDW1PADkOI9+GE7QCH5l+RBag89u7snzc+vJ0IT/Oghx9ksH1g==" saltValue="hwiplSaFWJ7Y5VxtL+rug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2R8+YvQ3wbSmfWTjqL/nhtXDB4PBsS4gkP2ScEFMAzeGMcmvfb5VDhKd+B9/KpsAy7GpDEa9ql7b7A4G1mxzpQ==" saltValue="/eWFNRdY/sHOpNpJnDA62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g++GH35Z4jyp/Fd6+/J3Guj7cDQDYn94eQhUZCdTyVBPhVrcsjt5Y+UHzzyW4GZAIat+SKN3rp0s0xfUI8NJxg==" saltValue="0ihBBGHt1ZUSJaZNd6Il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2024-03-18T01:16:21Z</dcterms:modified>
</cp:coreProperties>
</file>