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"/>
    </mc:Choice>
  </mc:AlternateContent>
  <xr:revisionPtr revIDLastSave="0" documentId="8_{A3667D64-418F-49E0-A9DD-ED2DA15F74F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externalReferences>
    <externalReference r:id="rId29"/>
  </externalReference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 localSheetId="6">'[1]Baseline year population inputs'!$C$41</definedName>
    <definedName name="abortion" localSheetId="5">'[1]Baseline year population inputs'!$C$41</definedName>
    <definedName name="abortion">'Entradas de población-año base'!$C$41</definedName>
    <definedName name="comm_deliv" localSheetId="6">'[1]Treatment of SAM'!$D$3</definedName>
    <definedName name="comm_deliv" localSheetId="5">'[1]Treatment of SAM'!$D$3</definedName>
    <definedName name="comm_deliv">'Tratamiento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'Entradas de población-año base'!$C$52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'Entradas de población-año base'!$C$54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'Entradas de población-año base'!$C$51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'Entradas de población-año base'!$C$55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'Entradas de población-año base'!$C$53</definedName>
    <definedName name="end_year" localSheetId="6">'[1]Baseline year population inputs'!$C$4</definedName>
    <definedName name="end_year" localSheetId="5">'[1]Baseline year population inputs'!$C$4</definedName>
    <definedName name="end_year">'Entradas de población-año base'!$C$4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'Entradas de población-año base'!$C$13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'Entradas de población-año base'!$C$8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'Entradas de población-año base'!$C$12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'Entradas de población-año base'!$C$58</definedName>
    <definedName name="frac_maize" localSheetId="6">'[1]Baseline year population inputs'!$C$19</definedName>
    <definedName name="frac_maize" localSheetId="5">'[1]Baseline year population inputs'!$C$19</definedName>
    <definedName name="frac_maize">'Entradas de población-año base'!$C$19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'Entradas de población-año base'!$C$9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'Distribución estado nutricional'!$D$10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'Distribución estado nutricional'!$F$10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'Distribución estado nutricional'!$C$10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'Distribución estado nutricional'!$G$10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'Distribución estado nutricional'!$E$10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'Entradas de población-año base'!#REF!</definedName>
    <definedName name="frac_other_staples">'Entradas de población-año base'!$C$20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'Entradas de población-año base'!$C$11</definedName>
    <definedName name="frac_rice" localSheetId="6">'[1]Baseline year population inputs'!$C$17</definedName>
    <definedName name="frac_rice" localSheetId="5">'[1]Baseline year population inputs'!$C$17</definedName>
    <definedName name="frac_rice">'Entradas de población-año base'!$C$17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'Distribución estado nutricional'!$D$11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'Distribución estado nutricional'!$F$11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'Distribución estado nutricional'!$C$11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'Distribución estado nutricional'!$G$11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'Distribución estado nutricional'!$E$11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'Entradas de población-año base'!#REF!</definedName>
    <definedName name="frac_subsistence_farming">'Entradas de población-año base'!$C$16</definedName>
    <definedName name="frac_wheat" localSheetId="6">'[1]Baseline year population inputs'!$C$18</definedName>
    <definedName name="frac_wheat" localSheetId="5">'[1]Baseline year population inputs'!$C$18</definedName>
    <definedName name="frac_wheat">'Entradas de población-año base'!$C$18</definedName>
    <definedName name="infant_mortality">'Entradas de población-año base'!$C$38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 localSheetId="6">'[1]Baseline year population inputs'!$C$46</definedName>
    <definedName name="preterm_AGA" localSheetId="5">'[1]Baseline year population inputs'!$C$46</definedName>
    <definedName name="preterm_AGA">'Entradas de población-año base'!$C$46</definedName>
    <definedName name="preterm_SGA" localSheetId="6">'[1]Baseline year population inputs'!$C$45</definedName>
    <definedName name="preterm_SGA" localSheetId="5">'[1]Baseline year population inputs'!$C$45</definedName>
    <definedName name="preterm_SGA">'Entradas de población-año base'!$C$45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'Entradas de población-año base'!$C$10</definedName>
    <definedName name="start_year" localSheetId="6">'[1]Baseline year population inputs'!$C$3</definedName>
    <definedName name="start_year" localSheetId="5">'[1]Baseline year population inputs'!$C$3</definedName>
    <definedName name="start_year">'Entradas de población-año base'!$C$3</definedName>
    <definedName name="stillbirth" localSheetId="7">'Entradas de población-año base'!$C$39</definedName>
    <definedName name="stillbirth" localSheetId="6">'[1]Baseline year population inputs'!$C$42</definedName>
    <definedName name="stillbirth" localSheetId="5">'[1]Baseline year population inputs'!$C$42</definedName>
    <definedName name="stillbirth">'Entradas de población-año base'!$C$42</definedName>
    <definedName name="term_AGA">'Entradas de población-año base'!$C$48</definedName>
    <definedName name="term_SGA" localSheetId="6">'[1]Baseline year population inputs'!$C$47</definedName>
    <definedName name="term_SGA" localSheetId="5">'[1]Baseline year population inputs'!$C$47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H129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E112" i="72"/>
  <c r="D112" i="72"/>
  <c r="H97" i="72"/>
  <c r="H152" i="72" s="1"/>
  <c r="G97" i="72"/>
  <c r="G152" i="72" s="1"/>
  <c r="F97" i="72"/>
  <c r="F152" i="72" s="1"/>
  <c r="E97" i="72"/>
  <c r="E152" i="72" s="1"/>
  <c r="D97" i="72"/>
  <c r="D152" i="72" s="1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G74" i="72"/>
  <c r="G129" i="72" s="1"/>
  <c r="F74" i="72"/>
  <c r="F129" i="72" s="1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H112" i="72" s="1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<sst xmlns="http://schemas.openxmlformats.org/spreadsheetml/2006/main" count="2093" uniqueCount="341">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</sst>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19</v>
      </c>
      <c r="B1" s="30" t="s">
        <v>4</v>
      </c>
      <c r="C1" s="30" t="s">
        <v>24</v>
      </c>
    </row>
    <row r="2" spans="1:3" ht="16" customHeight="1" x14ac:dyDescent="0.3">
      <c r="A2" s="8" t="s">
        <v>55</v>
      </c>
      <c r="B2" s="30"/>
      <c r="C2" s="30"/>
    </row>
    <row r="3" spans="1:3" ht="16" customHeight="1" x14ac:dyDescent="0.3">
      <c r="A3" s="1"/>
      <c r="B3" s="5" t="s">
        <v>18</v>
      </c>
      <c r="C3" s="48">
        <v>2017</v>
      </c>
    </row>
    <row r="4" spans="1:3" ht="16" customHeight="1" x14ac:dyDescent="0.3">
      <c r="A4" s="1"/>
      <c r="B4" s="5" t="s">
        <v>26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0">
        <v>9862402</v>
      </c>
    </row>
    <row r="8" spans="1:3" ht="15" customHeight="1" x14ac:dyDescent="0.25">
      <c r="B8" s="5" t="s">
        <v>44</v>
      </c>
      <c r="C8" s="51">
        <v>0.28199999999999997</v>
      </c>
    </row>
    <row r="9" spans="1:3" ht="15" customHeight="1" x14ac:dyDescent="0.25">
      <c r="B9" s="5" t="s">
        <v>43</v>
      </c>
      <c r="C9" s="52">
        <v>1</v>
      </c>
    </row>
    <row r="10" spans="1:3" ht="15" customHeight="1" x14ac:dyDescent="0.25">
      <c r="B10" s="5" t="s">
        <v>56</v>
      </c>
      <c r="C10" s="52">
        <v>0.23</v>
      </c>
    </row>
    <row r="11" spans="1:3" ht="15" customHeight="1" x14ac:dyDescent="0.25">
      <c r="B11" s="5" t="s">
        <v>49</v>
      </c>
      <c r="C11" s="51">
        <v>0.51</v>
      </c>
    </row>
    <row r="12" spans="1:3" ht="15" customHeight="1" x14ac:dyDescent="0.25">
      <c r="B12" s="5" t="s">
        <v>41</v>
      </c>
      <c r="C12" s="51">
        <v>0.37</v>
      </c>
    </row>
    <row r="13" spans="1:3" ht="15" customHeight="1" x14ac:dyDescent="0.25">
      <c r="B13" s="5" t="s">
        <v>62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2">
        <v>0.3</v>
      </c>
    </row>
    <row r="17" spans="1:3" ht="15" customHeight="1" x14ac:dyDescent="0.25">
      <c r="B17" s="5" t="s">
        <v>30</v>
      </c>
      <c r="C17" s="52">
        <v>0.1</v>
      </c>
    </row>
    <row r="18" spans="1:3" ht="15" customHeight="1" x14ac:dyDescent="0.25">
      <c r="B18" s="5" t="s">
        <v>31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34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2">
        <v>0.127</v>
      </c>
    </row>
    <row r="24" spans="1:3" ht="15" customHeight="1" x14ac:dyDescent="0.25">
      <c r="B24" s="15" t="s">
        <v>46</v>
      </c>
      <c r="C24" s="52">
        <v>0.45200000000000001</v>
      </c>
    </row>
    <row r="25" spans="1:3" ht="15" customHeight="1" x14ac:dyDescent="0.25">
      <c r="B25" s="15" t="s">
        <v>47</v>
      </c>
      <c r="C25" s="52">
        <v>0.33400000000000002</v>
      </c>
    </row>
    <row r="26" spans="1:3" ht="15" customHeight="1" x14ac:dyDescent="0.25">
      <c r="B26" s="15" t="s">
        <v>48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4" t="s">
        <v>27</v>
      </c>
      <c r="C29" s="53">
        <v>0.20799999999999999</v>
      </c>
    </row>
    <row r="30" spans="1:3" ht="14.25" customHeight="1" x14ac:dyDescent="0.25">
      <c r="B30" s="24" t="s">
        <v>63</v>
      </c>
      <c r="C30" s="53">
        <v>0.63700000000000001</v>
      </c>
    </row>
    <row r="31" spans="1:3" ht="14.25" customHeight="1" x14ac:dyDescent="0.25">
      <c r="B31" s="24" t="s">
        <v>10</v>
      </c>
      <c r="C31" s="53">
        <v>0.11899999999999999</v>
      </c>
    </row>
    <row r="32" spans="1:3" ht="14.25" customHeight="1" x14ac:dyDescent="0.25">
      <c r="B32" s="24" t="s">
        <v>11</v>
      </c>
      <c r="C32" s="53">
        <v>3.5999999999999997E-2</v>
      </c>
    </row>
    <row r="33" spans="1:5" ht="13" x14ac:dyDescent="0.25">
      <c r="B33" s="26" t="s">
        <v>60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4">
        <v>25</v>
      </c>
    </row>
    <row r="38" spans="1:5" ht="15" customHeight="1" x14ac:dyDescent="0.25">
      <c r="B38" s="11" t="s">
        <v>35</v>
      </c>
      <c r="C38" s="54">
        <v>43</v>
      </c>
      <c r="D38" s="12"/>
      <c r="E38" s="13"/>
    </row>
    <row r="39" spans="1:5" ht="15" customHeight="1" x14ac:dyDescent="0.25">
      <c r="B39" s="11" t="s">
        <v>61</v>
      </c>
      <c r="C39" s="54">
        <v>67</v>
      </c>
      <c r="D39" s="12"/>
      <c r="E39" s="12"/>
    </row>
    <row r="40" spans="1:5" ht="15" customHeight="1" x14ac:dyDescent="0.25">
      <c r="B40" s="11" t="s">
        <v>36</v>
      </c>
      <c r="C40" s="54">
        <v>4.01</v>
      </c>
    </row>
    <row r="41" spans="1:5" ht="15" customHeight="1" x14ac:dyDescent="0.25">
      <c r="B41" s="11" t="s">
        <v>32</v>
      </c>
      <c r="C41" s="52">
        <v>0.13</v>
      </c>
    </row>
    <row r="42" spans="1:5" ht="15" customHeight="1" x14ac:dyDescent="0.25">
      <c r="B42" s="11" t="s">
        <v>57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2">
        <v>3.1E-2</v>
      </c>
      <c r="D45" s="12"/>
    </row>
    <row r="46" spans="1:5" ht="15.75" customHeight="1" x14ac:dyDescent="0.25">
      <c r="B46" s="11" t="s">
        <v>51</v>
      </c>
      <c r="C46" s="52">
        <v>0.109</v>
      </c>
      <c r="D46" s="12"/>
    </row>
    <row r="47" spans="1:5" ht="15.75" customHeight="1" x14ac:dyDescent="0.25">
      <c r="B47" s="11" t="s">
        <v>59</v>
      </c>
      <c r="C47" s="52">
        <v>0.36499999999999999</v>
      </c>
      <c r="D47" s="12"/>
      <c r="E47" s="13"/>
    </row>
    <row r="48" spans="1:5" ht="15" customHeight="1" x14ac:dyDescent="0.25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5">
        <v>1.66</v>
      </c>
      <c r="D51" s="12"/>
    </row>
    <row r="52" spans="1:4" ht="15" customHeight="1" x14ac:dyDescent="0.25">
      <c r="B52" s="11" t="s">
        <v>13</v>
      </c>
      <c r="C52" s="55">
        <v>1.66</v>
      </c>
    </row>
    <row r="53" spans="1:4" ht="15.75" customHeight="1" x14ac:dyDescent="0.25">
      <c r="B53" s="11" t="s">
        <v>16</v>
      </c>
      <c r="C53" s="55">
        <v>5.64</v>
      </c>
    </row>
    <row r="54" spans="1:4" ht="15.75" customHeight="1" x14ac:dyDescent="0.25">
      <c r="B54" s="11" t="s">
        <v>14</v>
      </c>
      <c r="C54" s="55">
        <v>5.43</v>
      </c>
    </row>
    <row r="55" spans="1:4" ht="15.75" customHeight="1" x14ac:dyDescent="0.25">
      <c r="B55" s="11" t="s">
        <v>15</v>
      </c>
      <c r="C55" s="55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1">
        <v>0.2</v>
      </c>
    </row>
    <row r="59" spans="1:4" ht="15.75" customHeight="1" x14ac:dyDescent="0.25">
      <c r="B59" s="11" t="s">
        <v>40</v>
      </c>
      <c r="C59" s="51">
        <v>0.42</v>
      </c>
    </row>
    <row r="60" spans="1:4" ht="15.75" customHeight="1" x14ac:dyDescent="0.25">
      <c r="B60" s="11" t="s">
        <v>54</v>
      </c>
      <c r="C60" s="51">
        <v>4.5999999999999999E-2</v>
      </c>
    </row>
    <row r="61" spans="1:4" ht="15.75" customHeight="1" x14ac:dyDescent="0.25">
      <c r="B61" s="11" t="s">
        <v>53</v>
      </c>
      <c r="C61" s="51">
        <v>1.4E-2</v>
      </c>
    </row>
    <row r="62" spans="1:4" ht="15.75" customHeight="1" x14ac:dyDescent="0.25">
      <c r="B62" s="11" t="s">
        <v>64</v>
      </c>
      <c r="C62" s="51">
        <v>0.02</v>
      </c>
    </row>
    <row r="63" spans="1:4" ht="15.75" customHeight="1" x14ac:dyDescent="0.3">
      <c r="A63" s="4"/>
    </row>
  </sheetData>
  <sheetProtection algorithmName="SHA-512" hashValue="a73UDVcFc+wQJhrUVBcYBaTaeDhXAJ1wJPGjWaSHSXXe4V2ZyrtHEMXAyOSPwoWpANEw2z2rWaqp9giOvKyGHA==" saltValue="Y2Ot1WxeBLBnppI85B7ss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5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5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5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5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5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5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5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5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5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5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5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5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5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5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5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5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6" customHeight="1" x14ac:dyDescent="0.25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5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5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5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5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5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5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5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5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5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5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5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5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5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5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5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5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5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5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5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5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5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LJQ86EeNNcPYHowCvceTWpdVjBQWweUy9NaZnxVtQhwMDVohbzAtMw5INmOICwZ6UhRhpDYguvCQL5cAKuUnlg==" saltValue="HZmrVnl3ZGRgepVW4fAtz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163</v>
      </c>
      <c r="B1" s="29" t="s">
        <v>205</v>
      </c>
      <c r="C1" s="29" t="s">
        <v>206</v>
      </c>
    </row>
    <row r="2" spans="1:3" x14ac:dyDescent="0.25">
      <c r="A2" s="65" t="s">
        <v>178</v>
      </c>
      <c r="B2" s="62" t="s">
        <v>191</v>
      </c>
      <c r="C2" s="62"/>
    </row>
    <row r="3" spans="1:3" x14ac:dyDescent="0.25">
      <c r="A3" s="65" t="s">
        <v>179</v>
      </c>
      <c r="B3" s="62" t="s">
        <v>191</v>
      </c>
      <c r="C3" s="62"/>
    </row>
    <row r="4" spans="1:3" x14ac:dyDescent="0.25">
      <c r="A4" s="66" t="s">
        <v>193</v>
      </c>
      <c r="B4" s="62" t="s">
        <v>184</v>
      </c>
      <c r="C4" s="62"/>
    </row>
    <row r="5" spans="1:3" x14ac:dyDescent="0.25">
      <c r="A5" s="66" t="s">
        <v>190</v>
      </c>
      <c r="B5" s="62" t="s">
        <v>184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++u5JKlzSJ4hEBxIQX59ORCHNuimQ82C0NvqXjhtJf21gzFGshlsO77HDobssAz5T1UdOxbqyJBDZyuUjrvdmg==" saltValue="wB5bf/KUrs7of99fjGin0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163</v>
      </c>
    </row>
    <row r="2" spans="1:1" x14ac:dyDescent="0.25">
      <c r="A2" s="35" t="s">
        <v>170</v>
      </c>
    </row>
    <row r="3" spans="1:1" x14ac:dyDescent="0.25">
      <c r="A3" s="35" t="s">
        <v>180</v>
      </c>
    </row>
    <row r="4" spans="1:1" x14ac:dyDescent="0.25">
      <c r="A4" s="35" t="s">
        <v>185</v>
      </c>
    </row>
    <row r="5" spans="1:1" x14ac:dyDescent="0.25">
      <c r="A5" s="35" t="s">
        <v>197</v>
      </c>
    </row>
    <row r="6" spans="1:1" x14ac:dyDescent="0.25">
      <c r="A6" s="35" t="s">
        <v>198</v>
      </c>
    </row>
    <row r="7" spans="1:1" x14ac:dyDescent="0.25">
      <c r="A7" s="35" t="s">
        <v>199</v>
      </c>
    </row>
    <row r="8" spans="1:1" x14ac:dyDescent="0.25">
      <c r="A8" s="35" t="s">
        <v>200</v>
      </c>
    </row>
    <row r="9" spans="1:1" x14ac:dyDescent="0.25">
      <c r="A9" s="35" t="s">
        <v>201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+BMLFDOA6Nu9zRSKSOCvfKInWDDnOn7JFs/1HfF9kd6pgPGkfP9n0MWg2+Lcssmj82Iil6IUq6q6bEdAc2eZBQ==" saltValue="unEtsdPDhUZapGOnhzKw9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uUdCH3Sxo08jY0uyIbglpkTSWzsHPFQxYd0a8m8sE8a9gJLSxiihYV5wMksXyrboVH6xKph/uQ+YrBQeZP18zw==" saltValue="Tp+iZc07aphaTJx8uVHh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djQtyl8ibQKbuxM6rtcRCwyREcqDiv/bc4OFCwaR1p7Qv4Wmhm44ni7muZq/uUZFRGQQGGRILAlR7VW/bL4oXg==" saltValue="7qjrGQsM/tVosvRZ5ZHXL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yLoWvB1d0WhV49SU+HdeyAJtX7kGjMzJFkbl8vYfDojAld9JeJHvaRLDM7eK57WayZBtiO4cew20sQZRK6Nulw==" saltValue="F/bQ43286qAgsOwp94M7t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" x14ac:dyDescent="0.3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dSKIvdEtaTCJvyXrBdWdUu/vY0BTpjUQ4SuTpkT1AM0HqWvDRfdbENAkvVH7QyaLNjBMs77dbkLRp/i1NThaUQ==" saltValue="jV/xOPm4VbpJ8IW2J0um9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3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NUBL0672dhU7ZlC5aBNjbw5iARdn6iwLabIzrRjkAMjMC2ww7+xb9fePGu9oE+eLANNosblN4EQ5iSKpFKzcSw==" saltValue="iT81CUg32iKFPbs89AmwE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5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5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5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5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5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5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5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5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5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5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5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5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5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5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5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5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5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5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5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5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5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5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5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5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5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WV+uV/HNQZrfnhjWpMd8GV3ePPGLvTuOM+xJ4f7htzbCPAIagLX4pYHWHpTe4w+fSUyckwaUblH1re+ppB1kRQ==" saltValue="LYwEfE5MTXsrHiMgPt+5q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5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5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5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5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5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5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5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5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5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5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5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5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hfeqSL//4UsN31L7QjZTrRelujliA6YLoEJPBGdQCT/MnLDxi6zDDMINMIc+gU2xlxnGCmnoW8P7Uighlv1B4w==" saltValue="GQGfxY58pAE/8cOsvq7TF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X+SyUkqf/N1TY/rgZeKg5h856s7G52SaozVr3Ip+lf/Cs3MYzQJunk+W8WAp0IqRNwmOXVMrcxaNKO+7TW2duw==" saltValue="uaLKcZKX4FM4bCOmGIW/R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ht="13" x14ac:dyDescent="0.3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78</v>
      </c>
      <c r="C5" s="27" t="s">
        <v>150</v>
      </c>
      <c r="D5" s="102">
        <f>IFERROR((MIN(1,1.56*'Distribución de lactancia'!$C$2)/(1-MIN(1,1.56*'Distribución de lactancia'!$C$2))) /
('Distribución de lactancia'!$C$2/(1-'Distribución de lactancia'!$C$2)),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149</v>
      </c>
      <c r="D6" s="102">
        <f>IFERROR((MIN(1,1.56*'Distribución de lactancia'!$C$2)/(1-MIN(1,1.56*'Distribución de lactancia'!$C$2))) /
('Distribución de lactancia'!$C$2/(1-'Distribución de lactancia'!$C$2)),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74</v>
      </c>
      <c r="C8" s="27" t="s">
        <v>150</v>
      </c>
      <c r="D8" s="102">
        <v>1</v>
      </c>
      <c r="E8" s="102">
        <f>IFERROR((MIN(1,1.56*'Distribución de lactancia'!$D$2)/(1-MIN(1,1.56*'Distribución de lactancia'!$D$2))) /
('Distribución de lactancia'!$D$2/(1-'Distribución de lactancia'!$D$2)),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149</v>
      </c>
      <c r="D9" s="102">
        <v>1</v>
      </c>
      <c r="E9" s="102">
        <f>IFERROR((MIN(1,1.56*'Distribución de lactancia'!$D$2)/(1-MIN(1,1.56*'Distribución de lactancia'!$D$2))) /
('Distribución de lactancia'!$D$2/(1-'Distribución de lactancia'!$D$2)),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77</v>
      </c>
      <c r="C11" s="27" t="s">
        <v>150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149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149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77</v>
      </c>
      <c r="C28" s="27" t="s">
        <v>150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149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148</v>
      </c>
      <c r="C34" s="27" t="s">
        <v>155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77</v>
      </c>
      <c r="C45" s="27" t="s">
        <v>150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149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148</v>
      </c>
      <c r="C51" s="27" t="s">
        <v>155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ht="13" x14ac:dyDescent="0.3">
      <c r="A55" s="29" t="s">
        <v>237</v>
      </c>
      <c r="B55" s="117" t="s">
        <v>104</v>
      </c>
      <c r="C55" s="27" t="s">
        <v>150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149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78</v>
      </c>
      <c r="C58" s="27" t="s">
        <v>150</v>
      </c>
      <c r="D58" s="102">
        <f>IFERROR((MIN(1,1.37*'Distribución de lactancia'!$C$2)/(1-MIN(1,1.37*'Distribución de lactancia'!$C$2))) /
('Distribución de lactancia'!$C$2/(1-'Distribución de lactancia'!$C$2)),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149</v>
      </c>
      <c r="D59" s="102">
        <f>IFERROR((MIN(1,1.37*'Distribución de lactancia'!$C$2)/(1-MIN(1,1.37*'Distribución de lactancia'!$C$2))) /
('Distribución de lactancia'!$C$2/(1-'Distribución de lactancia'!$C$2)),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74</v>
      </c>
      <c r="C61" s="27" t="s">
        <v>150</v>
      </c>
      <c r="D61" s="102">
        <f t="shared" si="2"/>
        <v>1</v>
      </c>
      <c r="E61" s="102">
        <f>IFERROR((MIN(1,1.37*'Distribución de lactancia'!$D$2)/(1-MIN(1,1.37*'Distribución de lactancia'!$D$2))) /
('Distribución de lactancia'!$D$2/(1-'Distribución de lactancia'!$D$2)),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149</v>
      </c>
      <c r="D62" s="102">
        <f t="shared" si="2"/>
        <v>1</v>
      </c>
      <c r="E62" s="102">
        <f>IFERROR((MIN(1,1.37*'Distribución de lactancia'!$D$2)/(1-MIN(1,1.37*'Distribución de lactancia'!$D$2))) /
('Distribución de lactancia'!$D$2/(1-'Distribución de lactancia'!$D$2)),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77</v>
      </c>
      <c r="C64" s="27" t="s">
        <v>150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149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75</v>
      </c>
      <c r="C67" s="27" t="s">
        <v>150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149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148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243</v>
      </c>
      <c r="B72" s="117" t="s">
        <v>104</v>
      </c>
      <c r="C72" s="27" t="s">
        <v>150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149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78</v>
      </c>
      <c r="C75" s="27" t="s">
        <v>150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149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74</v>
      </c>
      <c r="C78" s="27" t="s">
        <v>150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149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77</v>
      </c>
      <c r="C81" s="27" t="s">
        <v>150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149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75</v>
      </c>
      <c r="C84" s="27" t="s">
        <v>150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149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148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240</v>
      </c>
      <c r="B89" s="117" t="s">
        <v>104</v>
      </c>
      <c r="C89" s="27" t="s">
        <v>150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149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155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78</v>
      </c>
      <c r="C92" s="27" t="s">
        <v>150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149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155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74</v>
      </c>
      <c r="C95" s="27" t="s">
        <v>150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149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155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77</v>
      </c>
      <c r="C98" s="27" t="s">
        <v>150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149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155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75</v>
      </c>
      <c r="C101" s="27" t="s">
        <v>150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149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155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148</v>
      </c>
      <c r="C104" s="27" t="s">
        <v>155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ht="13" x14ac:dyDescent="0.3">
      <c r="A108" s="29" t="s">
        <v>238</v>
      </c>
      <c r="B108" s="117" t="s">
        <v>104</v>
      </c>
      <c r="C108" s="27" t="s">
        <v>150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149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155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78</v>
      </c>
      <c r="C111" s="27" t="s">
        <v>150</v>
      </c>
      <c r="D111" s="102">
        <f>IFERROR((MIN(1,1.77*'Distribución de lactancia'!$C$2)/(1-MIN(1,1.77*'Distribución de lactancia'!$C$2))) /
('Distribución de lactancia'!$C$2/(1-'Distribución de lactancia'!$C$2)),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149</v>
      </c>
      <c r="D112" s="102">
        <f>IFERROR((MIN(1,1.77*'Distribución de lactancia'!$C$2)/(1-MIN(1,1.77*'Distribución de lactancia'!$C$2))) /
('Distribución de lactancia'!$C$2/(1-'Distribución de lactancia'!$C$2)),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155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74</v>
      </c>
      <c r="C114" s="27" t="s">
        <v>150</v>
      </c>
      <c r="D114" s="102">
        <f t="shared" si="9"/>
        <v>1</v>
      </c>
      <c r="E114" s="102">
        <f>IFERROR((MIN(1,1.77*'Distribución de lactancia'!$D$2)/(1-MIN(1,1.77*'Distribución de lactancia'!$D$2))) /
('Distribución de lactancia'!$D$2/(1-'Distribución de lactancia'!$D$2)),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149</v>
      </c>
      <c r="D115" s="102">
        <f t="shared" si="9"/>
        <v>1</v>
      </c>
      <c r="E115" s="102">
        <f>IFERROR((MIN(1,1.77*'Distribución de lactancia'!$D$2)/(1-MIN(1,1.77*'Distribución de lactancia'!$D$2))) /
('Distribución de lactancia'!$D$2/(1-'Distribución de lactancia'!$D$2)),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155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77</v>
      </c>
      <c r="C117" s="27" t="s">
        <v>150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149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155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75</v>
      </c>
      <c r="C120" s="27" t="s">
        <v>150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149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155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148</v>
      </c>
      <c r="C123" s="27" t="s">
        <v>155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244</v>
      </c>
      <c r="B125" s="117" t="s">
        <v>104</v>
      </c>
      <c r="C125" s="27" t="s">
        <v>150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149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155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78</v>
      </c>
      <c r="C128" s="27" t="s">
        <v>150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149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155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74</v>
      </c>
      <c r="C131" s="27" t="s">
        <v>150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149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155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77</v>
      </c>
      <c r="C134" s="27" t="s">
        <v>150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149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155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75</v>
      </c>
      <c r="C137" s="27" t="s">
        <v>150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149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155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148</v>
      </c>
      <c r="C140" s="27" t="s">
        <v>155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241</v>
      </c>
      <c r="B142" s="117" t="s">
        <v>104</v>
      </c>
      <c r="C142" s="27" t="s">
        <v>150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149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155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78</v>
      </c>
      <c r="C145" s="27" t="s">
        <v>150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149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155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74</v>
      </c>
      <c r="C148" s="27" t="s">
        <v>150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149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155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77</v>
      </c>
      <c r="C151" s="27" t="s">
        <v>150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149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155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75</v>
      </c>
      <c r="C154" s="27" t="s">
        <v>150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149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155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148</v>
      </c>
      <c r="C157" s="27" t="s">
        <v>155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PPd40K/RXsUbKfMSmhg2K3mbfT2rbC+obABqMGUU+fiLvlw0ewKahIYfwCw4hvcjKDqPSdAZclqPpwYXjSFLog==" saltValue="ZxyC0b/zufBJAzNozwJ+3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248</v>
      </c>
    </row>
    <row r="2" spans="1:6" ht="15.75" customHeight="1" x14ac:dyDescent="0.3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3">
      <c r="A3" s="29" t="s">
        <v>255</v>
      </c>
      <c r="B3" s="83"/>
      <c r="C3" s="84"/>
      <c r="D3" s="85"/>
      <c r="E3" s="85"/>
      <c r="F3" s="85"/>
    </row>
    <row r="4" spans="1:6" ht="15.75" customHeight="1" x14ac:dyDescent="0.25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261</v>
      </c>
      <c r="C11" s="87"/>
      <c r="D11" s="88"/>
      <c r="E11" s="88"/>
      <c r="F11" s="88"/>
    </row>
    <row r="12" spans="1:6" ht="15.75" customHeight="1" x14ac:dyDescent="0.3">
      <c r="A12" s="29" t="s">
        <v>249</v>
      </c>
      <c r="C12" s="86"/>
      <c r="D12" s="75"/>
      <c r="E12" s="75"/>
      <c r="F12" s="75"/>
    </row>
    <row r="13" spans="1:6" ht="15.75" customHeight="1" x14ac:dyDescent="0.25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97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95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91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248</v>
      </c>
    </row>
    <row r="29" spans="1:6" ht="15.75" customHeight="1" x14ac:dyDescent="0.3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3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5">
      <c r="B31" s="72" t="s">
        <v>27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63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10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11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253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250</v>
      </c>
      <c r="C39" s="86"/>
      <c r="D39" s="75"/>
      <c r="E39" s="75"/>
      <c r="F39" s="75"/>
    </row>
    <row r="40" spans="1:6" ht="15.75" customHeight="1" x14ac:dyDescent="0.25">
      <c r="B40" s="45" t="s">
        <v>265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246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262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5">
      <c r="B45" s="72" t="s">
        <v>93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97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95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91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96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98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92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94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248</v>
      </c>
    </row>
    <row r="56" spans="1:6" ht="15.75" customHeight="1" x14ac:dyDescent="0.3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3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5">
      <c r="B58" s="72" t="s">
        <v>27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63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10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11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254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251</v>
      </c>
      <c r="C66" s="86"/>
      <c r="D66" s="75"/>
      <c r="E66" s="75"/>
      <c r="F66" s="75"/>
    </row>
    <row r="67" spans="1:6" ht="15.75" customHeight="1" x14ac:dyDescent="0.25">
      <c r="B67" s="45" t="s">
        <v>266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247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263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93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97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95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91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96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98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92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94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AHAkosWcfjEOiuN07OB6WIJd0xEJGmsIXOpYJHcNFN0Jb9T6mwZIS2R5Tmz0FRB1XwoKT0YT+XhjCyS+/xkvEQ==" saltValue="yiAKJs0VwomQcuPh0Clon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zoomScaleNormal="100" workbookViewId="0">
      <selection activeCell="H12" sqref="H12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278</v>
      </c>
    </row>
    <row r="2" spans="1:16" ht="13" x14ac:dyDescent="0.3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279</v>
      </c>
    </row>
    <row r="29" spans="1:16" ht="13" x14ac:dyDescent="0.3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276</v>
      </c>
    </row>
    <row r="56" spans="1:16" ht="13" x14ac:dyDescent="0.3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277</v>
      </c>
    </row>
    <row r="65" spans="1:16" ht="26" x14ac:dyDescent="0.3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280</v>
      </c>
    </row>
    <row r="104" spans="1:16" ht="26" x14ac:dyDescent="0.3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ht="13" x14ac:dyDescent="0.3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ht="13" x14ac:dyDescent="0.3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ht="13" x14ac:dyDescent="0.3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ht="13" x14ac:dyDescent="0.3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ht="13" x14ac:dyDescent="0.3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245</v>
      </c>
      <c r="H220" s="106"/>
    </row>
    <row r="221" spans="1:9" ht="13" x14ac:dyDescent="0.3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ht="13" x14ac:dyDescent="0.3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ht="13" x14ac:dyDescent="0.3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ht="13" x14ac:dyDescent="0.3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ht="13" x14ac:dyDescent="0.3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ht="13" x14ac:dyDescent="0.3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eWxoBdKAfKWNN8jpO93OsUGSt/H1mHAOQVQ4Mkha7MRPS8WXnX1ACoDM5lWsYYT7Do9btb/hyajb2gb+JE9vFQ==" saltValue="lqu8hlzTUoIsEgmY78oth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313</v>
      </c>
    </row>
    <row r="2" spans="1:7" ht="14.25" customHeight="1" x14ac:dyDescent="0.3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5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283</v>
      </c>
    </row>
    <row r="6" spans="1:7" ht="14.25" customHeight="1" x14ac:dyDescent="0.25">
      <c r="B6" s="72" t="s">
        <v>193</v>
      </c>
      <c r="C6" s="104">
        <v>1</v>
      </c>
      <c r="D6" s="104">
        <v>1</v>
      </c>
      <c r="E6" s="104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0.58983967886464039</v>
      </c>
      <c r="F6" s="104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0.52474827695613546</v>
      </c>
      <c r="G6" s="104">
        <v>1</v>
      </c>
    </row>
    <row r="7" spans="1:7" ht="14.25" customHeight="1" x14ac:dyDescent="0.25">
      <c r="B7" s="72" t="s">
        <v>184</v>
      </c>
      <c r="C7" s="104">
        <v>1</v>
      </c>
      <c r="D7" s="104">
        <v>1</v>
      </c>
      <c r="E7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F7" s="104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0.81996938552863874</v>
      </c>
      <c r="G7" s="104">
        <v>1</v>
      </c>
    </row>
    <row r="8" spans="1:7" ht="14.25" customHeight="1" x14ac:dyDescent="0.25">
      <c r="B8" s="72" t="s">
        <v>204</v>
      </c>
      <c r="C8" s="104">
        <v>1</v>
      </c>
      <c r="D8" s="104">
        <v>1</v>
      </c>
      <c r="E8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F8" s="104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0.81996938552863874</v>
      </c>
      <c r="G8" s="104">
        <v>1</v>
      </c>
    </row>
    <row r="9" spans="1:7" ht="14.25" customHeight="1" x14ac:dyDescent="0.25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307</v>
      </c>
    </row>
    <row r="12" spans="1:7" ht="14.25" customHeight="1" x14ac:dyDescent="0.3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314</v>
      </c>
    </row>
    <row r="15" spans="1:7" ht="14.25" customHeight="1" x14ac:dyDescent="0.3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310</v>
      </c>
    </row>
    <row r="20" spans="1:7" s="83" customFormat="1" ht="14.25" customHeight="1" x14ac:dyDescent="0.3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5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313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5">
      <c r="B26" s="45" t="s">
        <v>301</v>
      </c>
      <c r="C26" s="104" t="s">
        <v>8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287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284</v>
      </c>
    </row>
    <row r="29" spans="1:7" x14ac:dyDescent="0.25">
      <c r="B29" s="72" t="s">
        <v>315</v>
      </c>
      <c r="C29" s="104">
        <f>IF(C6=1,1,C6*0.9)</f>
        <v>1</v>
      </c>
      <c r="D29" s="104">
        <f t="shared" ref="D29:G29" si="2">IF(D6=1,1,D6*0.9)</f>
        <v>1</v>
      </c>
      <c r="E29" s="104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0.38859461375301474</v>
      </c>
      <c r="F29" s="104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0.32795428705435947</v>
      </c>
      <c r="G29" s="104">
        <f t="shared" si="2"/>
        <v>1</v>
      </c>
    </row>
    <row r="30" spans="1:7" x14ac:dyDescent="0.25">
      <c r="B30" s="72" t="s">
        <v>305</v>
      </c>
      <c r="C30" s="104">
        <f t="shared" ref="C30:G32" si="3">IF(C7=1,1,C7*0.9)</f>
        <v>1</v>
      </c>
      <c r="D30" s="104">
        <f t="shared" si="3"/>
        <v>1</v>
      </c>
      <c r="E30" s="104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0.82091214070727592</v>
      </c>
      <c r="F30" s="104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0.77873521514816446</v>
      </c>
      <c r="G30" s="104">
        <f t="shared" si="3"/>
        <v>1</v>
      </c>
    </row>
    <row r="31" spans="1:7" x14ac:dyDescent="0.25">
      <c r="B31" s="72" t="s">
        <v>319</v>
      </c>
      <c r="C31" s="104">
        <f t="shared" si="3"/>
        <v>1</v>
      </c>
      <c r="D31" s="104">
        <f t="shared" si="3"/>
        <v>1</v>
      </c>
      <c r="E31" s="104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0.82091214070727592</v>
      </c>
      <c r="F31" s="104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0.77873521514816446</v>
      </c>
      <c r="G31" s="104">
        <f t="shared" si="3"/>
        <v>1</v>
      </c>
    </row>
    <row r="32" spans="1:7" x14ac:dyDescent="0.25">
      <c r="B32" s="72" t="s">
        <v>317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308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314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282</v>
      </c>
      <c r="B38" s="72" t="s">
        <v>295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292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105</v>
      </c>
      <c r="B40" s="45" t="s">
        <v>298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311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5">
      <c r="B44" s="45" t="s">
        <v>289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245</v>
      </c>
    </row>
    <row r="47" spans="1:7" ht="13" x14ac:dyDescent="0.3">
      <c r="A47" s="78" t="s">
        <v>313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5">
      <c r="B49" s="45" t="s">
        <v>302</v>
      </c>
      <c r="C49" s="104" t="s">
        <v>8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285</v>
      </c>
    </row>
    <row r="52" spans="1:7" x14ac:dyDescent="0.25">
      <c r="B52" s="72" t="s">
        <v>316</v>
      </c>
      <c r="C52" s="104">
        <f>IF(C6=1,1,C6*1.1)</f>
        <v>1</v>
      </c>
      <c r="D52" s="104">
        <f t="shared" ref="D52:G52" si="8">IF(D6=1,1,D6*1.1)</f>
        <v>1</v>
      </c>
      <c r="E52" s="104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0.90293638807901733</v>
      </c>
      <c r="F52" s="104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0.87718696072640712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0.89105601510511334</v>
      </c>
      <c r="F53" s="104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0.86263438509246337</v>
      </c>
      <c r="G53" s="104">
        <f t="shared" si="9"/>
        <v>1</v>
      </c>
    </row>
    <row r="54" spans="1:7" x14ac:dyDescent="0.25">
      <c r="B54" s="72" t="s">
        <v>320</v>
      </c>
      <c r="C54" s="104">
        <f t="shared" si="9"/>
        <v>1</v>
      </c>
      <c r="D54" s="104">
        <f t="shared" si="9"/>
        <v>1</v>
      </c>
      <c r="E54" s="104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0.89105601510511334</v>
      </c>
      <c r="F54" s="104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0.86263438509246337</v>
      </c>
      <c r="G54" s="104">
        <f t="shared" si="9"/>
        <v>1</v>
      </c>
    </row>
    <row r="55" spans="1:7" x14ac:dyDescent="0.25">
      <c r="B55" s="72" t="s">
        <v>318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309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304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314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282</v>
      </c>
      <c r="B61" s="72" t="s">
        <v>296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293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105</v>
      </c>
      <c r="B63" s="45" t="s">
        <v>299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312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5">
      <c r="B67" s="45" t="s">
        <v>290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cmFAUGkFD8O7oKZJTCc7XUOyklwF92ua8B6q+SJImuhElkX1RgYBSp1AAHTrHWNVOzhhrSbkUN4c1//MKfFhWw==" saltValue="+nB8Me2NhfRUJAu5jTxC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C13" sqref="C13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5">
      <c r="A2" s="72" t="s">
        <v>165</v>
      </c>
      <c r="B2" s="72" t="s">
        <v>322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178</v>
      </c>
      <c r="B4" s="72" t="s">
        <v>322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179</v>
      </c>
      <c r="B6" s="72" t="s">
        <v>322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191</v>
      </c>
      <c r="B12" s="72" t="s">
        <v>322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5">
      <c r="A17" s="72" t="s">
        <v>165</v>
      </c>
      <c r="B17" s="72" t="s">
        <v>322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321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178</v>
      </c>
      <c r="B19" s="72" t="s">
        <v>322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321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179</v>
      </c>
      <c r="B21" s="72" t="s">
        <v>322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321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180</v>
      </c>
      <c r="B23" s="72" t="s">
        <v>322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321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185</v>
      </c>
      <c r="B25" s="72" t="s">
        <v>322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321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191</v>
      </c>
      <c r="B27" s="72" t="s">
        <v>322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321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245</v>
      </c>
    </row>
    <row r="31" spans="1:6" ht="15.75" customHeight="1" x14ac:dyDescent="0.3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5">
      <c r="A32" s="72" t="s">
        <v>165</v>
      </c>
      <c r="B32" s="72" t="s">
        <v>322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321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178</v>
      </c>
      <c r="B34" s="72" t="s">
        <v>322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321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179</v>
      </c>
      <c r="B36" s="72" t="s">
        <v>322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321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180</v>
      </c>
      <c r="B38" s="72" t="s">
        <v>322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321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185</v>
      </c>
      <c r="B40" s="72" t="s">
        <v>322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321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191</v>
      </c>
      <c r="B42" s="72" t="s">
        <v>322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321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nfX9U7MlCAme90obuKQXr2IEVFqI2azBKcdKORWtOE8P8tDOeDxAM2qgKokoaFmksM8wnydSx+o7UkIOBBhgSw==" saltValue="l+aOcKHbnQaaFh3nfTjk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ht="13" x14ac:dyDescent="0.3">
      <c r="A2" s="29" t="s">
        <v>326</v>
      </c>
    </row>
    <row r="3" spans="1:15" x14ac:dyDescent="0.25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204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323</v>
      </c>
      <c r="B17" s="45"/>
    </row>
    <row r="18" spans="1:15" x14ac:dyDescent="0.25">
      <c r="B18" s="72" t="s">
        <v>171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172</v>
      </c>
      <c r="C19" s="104">
        <v>1</v>
      </c>
      <c r="D19" s="104">
        <v>1</v>
      </c>
      <c r="E19" s="104">
        <f>IF(ISBLANK('Distribución estado nutricional'!E$14),0.72,(0.72*'Distribución estado nutricional'!E$14/(1-0.72*'Distribución estado nutricional'!E$14))
/ ('Distribución estado nutricional'!E$14/(1-'Distribución estado nutricional'!E$14)))</f>
        <v>0.36026320599524769</v>
      </c>
      <c r="F19" s="104">
        <f>IF(ISBLANK('Distribución estado nutricional'!F$14),0.72,(0.72*'Distribución estado nutricional'!F$14/(1-0.72*'Distribución estado nutricional'!F$14))
/ ('Distribución estado nutricional'!F$14/(1-'Distribución estado nutricional'!F$14)))</f>
        <v>0.41022832589097646</v>
      </c>
      <c r="G19" s="104">
        <f>IF(ISBLANK('Distribución estado nutricional'!G$14),0.72,(0.72*'Distribución estado nutricional'!G$14/(1-0.72*'Distribución estado nutricional'!G$14))
/ ('Distribución estado nutricional'!G$14/(1-'Distribución estado nutricional'!G$14)))</f>
        <v>0.57039401006505464</v>
      </c>
      <c r="H19" s="104">
        <f>IF(ISBLANK('Distribución estado nutricional'!H$14),0.72,(0.72*'Distribución estado nutricional'!H$14/(1-0.72*'Distribución estado nutricional'!H$14))
/ ('Distribución estado nutricional'!H$14/(1-'Distribución estado nutricional'!H$14)))</f>
        <v>0.57539730680577461</v>
      </c>
      <c r="I19" s="104">
        <f>IF(ISBLANK('Distribución estado nutricional'!I$14),0.72,(0.72*'Distribución estado nutricional'!I$14/(1-0.72*'Distribución estado nutricional'!I$14))
/ ('Distribución estado nutricional'!I$14/(1-'Distribución estado nutricional'!I$14)))</f>
        <v>0.5871180842279109</v>
      </c>
      <c r="J19" s="104">
        <f>IF(ISBLANK('Distribución estado nutricional'!J$14),0.72,(0.72*'Distribución estado nutricional'!J$14/(1-0.72*'Distribución estado nutricional'!J$14))
/ ('Distribución estado nutricional'!J$14/(1-'Distribución estado nutricional'!J$14)))</f>
        <v>0.5931651749389748</v>
      </c>
      <c r="K19" s="104">
        <f>IF(ISBLANK('Distribución estado nutricional'!K$14),0.72,(0.72*'Distribución estado nutricional'!K$14/(1-0.72*'Distribución estado nutricional'!K$14))
/ ('Distribución estado nutricional'!K$14/(1-'Distribución estado nutricional'!K$14)))</f>
        <v>0.58929828678713914</v>
      </c>
      <c r="L19" s="104">
        <f>IF(ISBLANK('Distribución estado nutricional'!L$14),0.72,(0.72*'Distribución estado nutricional'!L$14/(1-0.72*'Distribución estado nutricional'!L$14))
/ ('Distribución estado nutricional'!L$14/(1-'Distribución estado nutricional'!L$14)))</f>
        <v>0.57539730680577461</v>
      </c>
      <c r="M19" s="104">
        <f>IF(ISBLANK('Distribución estado nutricional'!M$14),0.72,(0.72*'Distribución estado nutricional'!M$14/(1-0.72*'Distribución estado nutricional'!M$14))
/ ('Distribución estado nutricional'!M$14/(1-'Distribución estado nutricional'!M$14)))</f>
        <v>0.5871180842279109</v>
      </c>
      <c r="N19" s="104">
        <f>IF(ISBLANK('Distribución estado nutricional'!N$14),0.72,(0.72*'Distribución estado nutricional'!N$14/(1-0.72*'Distribución estado nutricional'!N$14))
/ ('Distribución estado nutricional'!N$14/(1-'Distribución estado nutricional'!N$14)))</f>
        <v>0.5931651749389748</v>
      </c>
      <c r="O19" s="104">
        <f>IF(ISBLANK('Distribución estado nutricional'!O$14),0.72,(0.72*'Distribución estado nutricional'!O$14/(1-0.72*'Distribución estado nutricional'!O$14))
/ ('Distribución estado nutricional'!O$14/(1-'Distribución estado nutricional'!O$14)))</f>
        <v>0.58929828678713914</v>
      </c>
    </row>
    <row r="20" spans="1:15" x14ac:dyDescent="0.25">
      <c r="B20" s="72" t="s">
        <v>173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181</v>
      </c>
      <c r="C21" s="104">
        <v>1</v>
      </c>
      <c r="D21" s="104">
        <v>1</v>
      </c>
      <c r="E21" s="104">
        <f>IF(ISBLANK('Distribución estado nutricional'!E$14),0.8,(0.8*'Distribución estado nutricional'!E$14/(1-0.8*'Distribución estado nutricional'!E$14))
/ ('Distribución estado nutricional'!E$14/(1-'Distribución estado nutricional'!E$14)))</f>
        <v>0.46695095948827287</v>
      </c>
      <c r="F21" s="104">
        <f>IF(ISBLANK('Distribución estado nutricional'!F$14),0.8,(0.8*'Distribución estado nutricional'!F$14/(1-0.8*'Distribución estado nutricional'!F$14))
/ ('Distribución estado nutricional'!F$14/(1-'Distribución estado nutricional'!F$14)))</f>
        <v>0.51969260326609024</v>
      </c>
      <c r="G21" s="104">
        <f>IF(ISBLANK('Distribución estado nutricional'!G$14),0.8,(0.8*'Distribución estado nutricional'!G$14/(1-0.8*'Distribución estado nutricional'!G$14))
/ ('Distribución estado nutricional'!G$14/(1-'Distribución estado nutricional'!G$14)))</f>
        <v>0.67377120487168329</v>
      </c>
      <c r="H21" s="104">
        <f>IF(ISBLANK('Distribución estado nutricional'!H$14),0.8,(0.8*'Distribución estado nutricional'!H$14/(1-0.8*'Distribución estado nutricional'!H$14))
/ ('Distribución estado nutricional'!H$14/(1-'Distribución estado nutricional'!H$14)))</f>
        <v>0.67824967824967841</v>
      </c>
      <c r="I21" s="104">
        <f>IF(ISBLANK('Distribución estado nutricional'!I$14),0.8,(0.8*'Distribución estado nutricional'!I$14/(1-0.8*'Distribución estado nutricional'!I$14))
/ ('Distribución estado nutricional'!I$14/(1-'Distribución estado nutricional'!I$14)))</f>
        <v>0.68866749688667506</v>
      </c>
      <c r="J21" s="104">
        <f>IF(ISBLANK('Distribución estado nutricional'!J$14),0.8,(0.8*'Distribución estado nutricional'!J$14/(1-0.8*'Distribución estado nutricional'!J$14))
/ ('Distribución estado nutricional'!J$14/(1-'Distribución estado nutricional'!J$14)))</f>
        <v>0.69400244798041621</v>
      </c>
      <c r="K21" s="104">
        <f>IF(ISBLANK('Distribución estado nutricional'!K$14),0.8,(0.8*'Distribución estado nutricional'!K$14/(1-0.8*'Distribución estado nutricional'!K$14))
/ ('Distribución estado nutricional'!K$14/(1-'Distribución estado nutricional'!K$14)))</f>
        <v>0.69059405940594076</v>
      </c>
      <c r="L21" s="104">
        <f>IF(ISBLANK('Distribución estado nutricional'!L$14),0.8,(0.8*'Distribución estado nutricional'!L$14/(1-0.8*'Distribución estado nutricional'!L$14))
/ ('Distribución estado nutricional'!L$14/(1-'Distribución estado nutricional'!L$14)))</f>
        <v>0.67824967824967841</v>
      </c>
      <c r="M21" s="104">
        <f>IF(ISBLANK('Distribución estado nutricional'!M$14),0.8,(0.8*'Distribución estado nutricional'!M$14/(1-0.8*'Distribución estado nutricional'!M$14))
/ ('Distribución estado nutricional'!M$14/(1-'Distribución estado nutricional'!M$14)))</f>
        <v>0.68866749688667506</v>
      </c>
      <c r="N21" s="104">
        <f>IF(ISBLANK('Distribución estado nutricional'!N$14),0.8,(0.8*'Distribución estado nutricional'!N$14/(1-0.8*'Distribución estado nutricional'!N$14))
/ ('Distribución estado nutricional'!N$14/(1-'Distribución estado nutricional'!N$14)))</f>
        <v>0.69400244798041621</v>
      </c>
      <c r="O21" s="104">
        <f>IF(ISBLANK('Distribución estado nutricional'!O$14),0.8,(0.8*'Distribución estado nutricional'!O$14/(1-0.8*'Distribución estado nutricional'!O$14))
/ ('Distribución estado nutricional'!O$14/(1-'Distribución estado nutricional'!O$14)))</f>
        <v>0.69059405940594076</v>
      </c>
    </row>
    <row r="23" spans="1:15" s="106" customFormat="1" ht="13" x14ac:dyDescent="0.3">
      <c r="A23" s="106" t="s">
        <v>235</v>
      </c>
    </row>
    <row r="24" spans="1:15" ht="52" x14ac:dyDescent="0.3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ht="13" x14ac:dyDescent="0.3">
      <c r="A25" s="29" t="s">
        <v>327</v>
      </c>
    </row>
    <row r="26" spans="1:15" x14ac:dyDescent="0.25">
      <c r="B26" s="45" t="s">
        <v>169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174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175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176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177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178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179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180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184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185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190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191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204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324</v>
      </c>
      <c r="B40" s="45"/>
    </row>
    <row r="41" spans="1:15" x14ac:dyDescent="0.25">
      <c r="B41" s="72" t="s">
        <v>171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172</v>
      </c>
      <c r="C42" s="104">
        <f t="shared" si="4"/>
        <v>1</v>
      </c>
      <c r="D42" s="104">
        <f t="shared" si="4"/>
        <v>1</v>
      </c>
      <c r="E42" s="104">
        <f>IF(ISBLANK('Distribución estado nutricional'!E$14),0.54,(0.54*'Distribución estado nutricional'!E$14/(1-0.54*'Distribución estado nutricional'!E$14))
/ ('Distribución estado nutricional'!E$14/(1-'Distribución estado nutricional'!E$14)))</f>
        <v>0.20451008197004808</v>
      </c>
      <c r="F42" s="104">
        <f>IF(ISBLANK('Distribución estado nutricional'!F$14),0.54,(0.54*'Distribución estado nutricional'!F$14/(1-0.54*'Distribución estado nutricional'!F$14))
/ ('Distribución estado nutricional'!F$14/(1-'Distribución estado nutricional'!F$14)))</f>
        <v>0.24101176431765312</v>
      </c>
      <c r="G42" s="104">
        <f>IF(ISBLANK('Distribución estado nutricional'!G$14),0.54,(0.54*'Distribución estado nutricional'!G$14/(1-0.54*'Distribución estado nutricional'!G$14))
/ ('Distribución estado nutricional'!G$14/(1-'Distribución estado nutricional'!G$14)))</f>
        <v>0.37738556075904828</v>
      </c>
      <c r="H42" s="104">
        <f>IF(ISBLANK('Distribución estado nutricional'!H$14),0.54,(0.54*'Distribución estado nutricional'!H$14/(1-0.54*'Distribución estado nutricional'!H$14))
/ ('Distribución estado nutricional'!H$14/(1-'Distribución estado nutricional'!H$14)))</f>
        <v>0.38220204679147979</v>
      </c>
      <c r="I42" s="104">
        <f>IF(ISBLANK('Distribución estado nutricional'!I$14),0.54,(0.54*'Distribución estado nutricional'!I$14/(1-0.54*'Distribución estado nutricional'!I$14))
/ ('Distribución estado nutricional'!I$14/(1-'Distribución estado nutricional'!I$14)))</f>
        <v>0.39363581239619311</v>
      </c>
      <c r="J42" s="104">
        <f>IF(ISBLANK('Distribución estado nutricional'!J$14),0.54,(0.54*'Distribución estado nutricional'!J$14/(1-0.54*'Distribución estado nutricional'!J$14))
/ ('Distribución estado nutricional'!J$14/(1-'Distribución estado nutricional'!J$14)))</f>
        <v>0.39961888851183797</v>
      </c>
      <c r="K42" s="104">
        <f>IF(ISBLANK('Distribución estado nutricional'!K$14),0.54,(0.54*'Distribución estado nutricional'!K$14/(1-0.54*'Distribución estado nutricional'!K$14))
/ ('Distribución estado nutricional'!K$14/(1-'Distribución estado nutricional'!K$14)))</f>
        <v>0.3957862659591237</v>
      </c>
      <c r="L42" s="104">
        <f>IF(ISBLANK('Distribución estado nutricional'!L$14),0.54,(0.54*'Distribución estado nutricional'!L$14/(1-0.54*'Distribución estado nutricional'!L$14))
/ ('Distribución estado nutricional'!L$14/(1-'Distribución estado nutricional'!L$14)))</f>
        <v>0.38220204679147979</v>
      </c>
      <c r="M42" s="104">
        <f>IF(ISBLANK('Distribución estado nutricional'!M$14),0.54,(0.54*'Distribución estado nutricional'!M$14/(1-0.54*'Distribución estado nutricional'!M$14))
/ ('Distribución estado nutricional'!M$14/(1-'Distribución estado nutricional'!M$14)))</f>
        <v>0.39363581239619311</v>
      </c>
      <c r="N42" s="104">
        <f>IF(ISBLANK('Distribución estado nutricional'!N$14),0.54,(0.54*'Distribución estado nutricional'!N$14/(1-0.54*'Distribución estado nutricional'!N$14))
/ ('Distribución estado nutricional'!N$14/(1-'Distribución estado nutricional'!N$14)))</f>
        <v>0.39961888851183797</v>
      </c>
      <c r="O42" s="104">
        <f>IF(ISBLANK('Distribución estado nutricional'!O$14),0.54,(0.54*'Distribución estado nutricional'!O$14/(1-0.54*'Distribución estado nutricional'!O$14))
/ ('Distribución estado nutricional'!O$14/(1-'Distribución estado nutricional'!O$14)))</f>
        <v>0.3957862659591237</v>
      </c>
    </row>
    <row r="43" spans="1:15" x14ac:dyDescent="0.25">
      <c r="B43" s="72" t="s">
        <v>173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181</v>
      </c>
      <c r="C44" s="104">
        <f t="shared" si="4"/>
        <v>1</v>
      </c>
      <c r="D44" s="104">
        <f t="shared" si="4"/>
        <v>1</v>
      </c>
      <c r="E44" s="104">
        <f>IF(ISBLANK('Distribución estado nutricional'!E$14),0.7,(0.7*'Distribución estado nutricional'!E$14/(1-0.7*'Distribución estado nutricional'!E$14))
/ ('Distribución estado nutricional'!E$14/(1-'Distribución estado nutricional'!E$14)))</f>
        <v>0.33818663136995358</v>
      </c>
      <c r="F44" s="104">
        <f>IF(ISBLANK('Distribución estado nutricional'!F$14),0.7,(0.7*'Distribución estado nutricional'!F$14/(1-0.7*'Distribución estado nutricional'!F$14))
/ ('Distribución estado nutricional'!F$14/(1-'Distribución estado nutricional'!F$14)))</f>
        <v>0.38694186165321348</v>
      </c>
      <c r="G44" s="104">
        <f>IF(ISBLANK('Distribución estado nutricional'!G$14),0.7,(0.7*'Distribución estado nutricional'!G$14/(1-0.7*'Distribución estado nutricional'!G$14))
/ ('Distribución estado nutricional'!G$14/(1-'Distribución estado nutricional'!G$14)))</f>
        <v>0.54643955047119874</v>
      </c>
      <c r="H44" s="104">
        <f>IF(ISBLANK('Distribución estado nutricional'!H$14),0.7,(0.7*'Distribución estado nutricional'!H$14/(1-0.7*'Distribución estado nutricional'!H$14))
/ ('Distribución estado nutricional'!H$14/(1-'Distribución estado nutricional'!H$14)))</f>
        <v>0.55150246673643288</v>
      </c>
      <c r="I44" s="104">
        <f>IF(ISBLANK('Distribución estado nutricional'!I$14),0.7,(0.7*'Distribución estado nutricional'!I$14/(1-0.7*'Distribución estado nutricional'!I$14))
/ ('Distribución estado nutricional'!I$14/(1-'Distribución estado nutricional'!I$14)))</f>
        <v>0.56338233153834949</v>
      </c>
      <c r="J44" s="104">
        <f>IF(ISBLANK('Distribución estado nutricional'!J$14),0.7,(0.7*'Distribución estado nutricional'!J$14/(1-0.7*'Distribución estado nutricional'!J$14))
/ ('Distribución estado nutricional'!J$14/(1-'Distribución estado nutricional'!J$14)))</f>
        <v>0.56952216960826507</v>
      </c>
      <c r="K44" s="104">
        <f>IF(ISBLANK('Distribución estado nutricional'!K$14),0.7,(0.7*'Distribución estado nutricional'!K$14/(1-0.7*'Distribución estado nutricional'!K$14))
/ ('Distribución estado nutricional'!K$14/(1-'Distribución estado nutricional'!K$14)))</f>
        <v>0.56559513466550837</v>
      </c>
      <c r="L44" s="104">
        <f>IF(ISBLANK('Distribución estado nutricional'!L$14),0.7,(0.7*'Distribución estado nutricional'!L$14/(1-0.7*'Distribución estado nutricional'!L$14))
/ ('Distribución estado nutricional'!L$14/(1-'Distribución estado nutricional'!L$14)))</f>
        <v>0.55150246673643288</v>
      </c>
      <c r="M44" s="104">
        <f>IF(ISBLANK('Distribución estado nutricional'!M$14),0.7,(0.7*'Distribución estado nutricional'!M$14/(1-0.7*'Distribución estado nutricional'!M$14))
/ ('Distribución estado nutricional'!M$14/(1-'Distribución estado nutricional'!M$14)))</f>
        <v>0.56338233153834949</v>
      </c>
      <c r="N44" s="104">
        <f>IF(ISBLANK('Distribución estado nutricional'!N$14),0.7,(0.7*'Distribución estado nutricional'!N$14/(1-0.7*'Distribución estado nutricional'!N$14))
/ ('Distribución estado nutricional'!N$14/(1-'Distribución estado nutricional'!N$14)))</f>
        <v>0.56952216960826507</v>
      </c>
      <c r="O44" s="104">
        <f>IF(ISBLANK('Distribución estado nutricional'!O$14),0.7,(0.7*'Distribución estado nutricional'!O$14/(1-0.7*'Distribución estado nutricional'!O$14))
/ ('Distribución estado nutricional'!O$14/(1-'Distribución estado nutricional'!O$14)))</f>
        <v>0.56559513466550837</v>
      </c>
    </row>
    <row r="46" spans="1:15" s="106" customFormat="1" ht="13" x14ac:dyDescent="0.3">
      <c r="A46" s="106" t="s">
        <v>245</v>
      </c>
    </row>
    <row r="47" spans="1:15" ht="52" x14ac:dyDescent="0.3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ht="13" x14ac:dyDescent="0.3">
      <c r="A48" s="29" t="s">
        <v>328</v>
      </c>
    </row>
    <row r="49" spans="1:15" x14ac:dyDescent="0.25">
      <c r="B49" s="45" t="s">
        <v>169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174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175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176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177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178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179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180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184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185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190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191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204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325</v>
      </c>
      <c r="B63" s="45"/>
    </row>
    <row r="64" spans="1:15" x14ac:dyDescent="0.25">
      <c r="B64" s="72" t="s">
        <v>171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172</v>
      </c>
      <c r="C65" s="104">
        <f t="shared" si="9"/>
        <v>1</v>
      </c>
      <c r="D65" s="104">
        <f t="shared" si="9"/>
        <v>1</v>
      </c>
      <c r="E65" s="104">
        <f>IF(ISBLANK('Distribución estado nutricional'!E$14),0.97,(0.97*'Distribución estado nutricional'!E$14/(1-0.97*'Distribución estado nutricional'!E$14))
/ ('Distribución estado nutricional'!E$14/(1-'Distribución estado nutricional'!E$14)))</f>
        <v>0.87625293899269863</v>
      </c>
      <c r="F65" s="104">
        <f>IF(ISBLANK('Distribución estado nutricional'!F$14),0.97,(0.97*'Distribución estado nutricional'!F$14/(1-0.97*'Distribución estado nutricional'!F$14))
/ ('Distribución estado nutricional'!F$14/(1-'Distribución estado nutricional'!F$14)))</f>
        <v>0.89739555722762776</v>
      </c>
      <c r="G65" s="104">
        <f>IF(ISBLANK('Distribución estado nutricional'!G$14),0.97,(0.97*'Distribución estado nutricional'!G$14/(1-0.97*'Distribución estado nutricional'!G$14))
/ ('Distribución estado nutricional'!G$14/(1-'Distribución estado nutricional'!G$14)))</f>
        <v>0.94348615096732857</v>
      </c>
      <c r="H65" s="104">
        <f>IF(ISBLANK('Distribución estado nutricional'!H$14),0.97,(0.97*'Distribución estado nutricional'!H$14/(1-0.97*'Distribución estado nutricional'!H$14))
/ ('Distribución estado nutricional'!H$14/(1-'Distribución estado nutricional'!H$14)))</f>
        <v>0.94456660322622354</v>
      </c>
      <c r="I65" s="104">
        <f>IF(ISBLANK('Distribución estado nutricional'!I$14),0.97,(0.97*'Distribución estado nutricional'!I$14/(1-0.97*'Distribución estado nutricional'!I$14))
/ ('Distribución estado nutricional'!I$14/(1-'Distribución estado nutricional'!I$14)))</f>
        <v>0.94703483342455097</v>
      </c>
      <c r="J65" s="104">
        <f>IF(ISBLANK('Distribución estado nutricional'!J$14),0.97,(0.97*'Distribución estado nutricional'!J$14/(1-0.97*'Distribución estado nutricional'!J$14))
/ ('Distribución estado nutricional'!J$14/(1-'Distribución estado nutricional'!J$14)))</f>
        <v>0.94827497025810792</v>
      </c>
      <c r="K65" s="104">
        <f>IF(ISBLANK('Distribución estado nutricional'!K$14),0.97,(0.97*'Distribución estado nutricional'!K$14/(1-0.97*'Distribución estado nutricional'!K$14))
/ ('Distribución estado nutricional'!K$14/(1-'Distribución estado nutricional'!K$14)))</f>
        <v>0.94748450792983951</v>
      </c>
      <c r="L65" s="104">
        <f>IF(ISBLANK('Distribución estado nutricional'!L$14),0.97,(0.97*'Distribución estado nutricional'!L$14/(1-0.97*'Distribución estado nutricional'!L$14))
/ ('Distribución estado nutricional'!L$14/(1-'Distribución estado nutricional'!L$14)))</f>
        <v>0.94456660322622354</v>
      </c>
      <c r="M65" s="104">
        <f>IF(ISBLANK('Distribución estado nutricional'!M$14),0.97,(0.97*'Distribución estado nutricional'!M$14/(1-0.97*'Distribución estado nutricional'!M$14))
/ ('Distribución estado nutricional'!M$14/(1-'Distribución estado nutricional'!M$14)))</f>
        <v>0.94703483342455097</v>
      </c>
      <c r="N65" s="104">
        <f>IF(ISBLANK('Distribución estado nutricional'!N$14),0.97,(0.97*'Distribución estado nutricional'!N$14/(1-0.97*'Distribución estado nutricional'!N$14))
/ ('Distribución estado nutricional'!N$14/(1-'Distribución estado nutricional'!N$14)))</f>
        <v>0.94827497025810792</v>
      </c>
      <c r="O65" s="104">
        <f>IF(ISBLANK('Distribución estado nutricional'!O$14),0.97,(0.97*'Distribución estado nutricional'!O$14/(1-0.97*'Distribución estado nutricional'!O$14))
/ ('Distribución estado nutricional'!O$14/(1-'Distribución estado nutricional'!O$14)))</f>
        <v>0.94748450792983951</v>
      </c>
    </row>
    <row r="66" spans="2:15" x14ac:dyDescent="0.25">
      <c r="B66" s="72" t="s">
        <v>173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181</v>
      </c>
      <c r="C67" s="104">
        <f t="shared" si="9"/>
        <v>1</v>
      </c>
      <c r="D67" s="104">
        <f t="shared" si="9"/>
        <v>1</v>
      </c>
      <c r="E67" s="104">
        <f>IF(ISBLANK('Distribución estado nutricional'!E$14),0.92,(0.92*'Distribución estado nutricional'!E$14/(1-0.92*'Distribución estado nutricional'!E$14))
/ ('Distribución estado nutricional'!E$14/(1-'Distribución estado nutricional'!E$14)))</f>
        <v>0.71578797783146231</v>
      </c>
      <c r="F67" s="104">
        <f>IF(ISBLANK('Distribución estado nutricional'!F$14),0.92,(0.92*'Distribución estado nutricional'!F$14/(1-0.92*'Distribución estado nutricional'!F$14))
/ ('Distribución estado nutricional'!F$14/(1-'Distribución estado nutricional'!F$14)))</f>
        <v>0.75673538891929704</v>
      </c>
      <c r="G67" s="104">
        <f>IF(ISBLANK('Distribución estado nutricional'!G$14),0.92,(0.92*'Distribución estado nutricional'!G$14/(1-0.92*'Distribución estado nutricional'!G$14))
/ ('Distribución estado nutricional'!G$14/(1-'Distribución estado nutricional'!G$14)))</f>
        <v>0.85586278136786231</v>
      </c>
      <c r="H67" s="104">
        <f>IF(ISBLANK('Distribución estado nutricional'!H$14),0.92,(0.92*'Distribución estado nutricional'!H$14/(1-0.92*'Distribución estado nutricional'!H$14))
/ ('Distribución estado nutricional'!H$14/(1-'Distribución estado nutricional'!H$14)))</f>
        <v>0.85836697117767868</v>
      </c>
      <c r="I67" s="104">
        <f>IF(ISBLANK('Distribución estado nutricional'!I$14),0.92,(0.92*'Distribución estado nutricional'!I$14/(1-0.92*'Distribución estado nutricional'!I$14))
/ ('Distribución estado nutricional'!I$14/(1-'Distribución estado nutricional'!I$14)))</f>
        <v>0.86412120388613367</v>
      </c>
      <c r="J67" s="104">
        <f>IF(ISBLANK('Distribución estado nutricional'!J$14),0.92,(0.92*'Distribución estado nutricional'!J$14/(1-0.92*'Distribución estado nutricional'!J$14))
/ ('Distribución estado nutricional'!J$14/(1-'Distribución estado nutricional'!J$14)))</f>
        <v>0.86703011767834581</v>
      </c>
      <c r="K67" s="104">
        <f>IF(ISBLANK('Distribución estado nutricional'!K$14),0.92,(0.92*'Distribución estado nutricional'!K$14/(1-0.92*'Distribución estado nutricional'!K$14))
/ ('Distribución estado nutricional'!K$14/(1-'Distribución estado nutricional'!K$14)))</f>
        <v>0.86517459889443182</v>
      </c>
      <c r="L67" s="104">
        <f>IF(ISBLANK('Distribución estado nutricional'!L$14),0.92,(0.92*'Distribución estado nutricional'!L$14/(1-0.92*'Distribución estado nutricional'!L$14))
/ ('Distribución estado nutricional'!L$14/(1-'Distribución estado nutricional'!L$14)))</f>
        <v>0.85836697117767868</v>
      </c>
      <c r="M67" s="104">
        <f>IF(ISBLANK('Distribución estado nutricional'!M$14),0.92,(0.92*'Distribución estado nutricional'!M$14/(1-0.92*'Distribución estado nutricional'!M$14))
/ ('Distribución estado nutricional'!M$14/(1-'Distribución estado nutricional'!M$14)))</f>
        <v>0.86412120388613367</v>
      </c>
      <c r="N67" s="104">
        <f>IF(ISBLANK('Distribución estado nutricional'!N$14),0.92,(0.92*'Distribución estado nutricional'!N$14/(1-0.92*'Distribución estado nutricional'!N$14))
/ ('Distribución estado nutricional'!N$14/(1-'Distribución estado nutricional'!N$14)))</f>
        <v>0.86703011767834581</v>
      </c>
      <c r="O67" s="104">
        <f>IF(ISBLANK('Distribución estado nutricional'!O$14),0.92,(0.92*'Distribución estado nutricional'!O$14/(1-0.92*'Distribución estado nutricional'!O$14))
/ ('Distribución estado nutricional'!O$14/(1-'Distribución estado nutricional'!O$14)))</f>
        <v>0.86517459889443182</v>
      </c>
    </row>
  </sheetData>
  <sheetProtection algorithmName="SHA-512" hashValue="JGa99cEA59TEaFTOA/c/lSJfmkB1I9sRqP7yEMGB18Yl4ziI3j5nbhKqS7eLYkFHP3A0srXfYEHKOMpo6Q5xXQ==" saltValue="5uepiVzGmnI2awNFUlqfh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ht="13" x14ac:dyDescent="0.3">
      <c r="A2" s="29" t="s">
        <v>333</v>
      </c>
    </row>
    <row r="3" spans="1:7" x14ac:dyDescent="0.25">
      <c r="B3" s="45" t="s">
        <v>164</v>
      </c>
      <c r="C3" s="104">
        <v>1</v>
      </c>
      <c r="D3" s="104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0.74418604651162779</v>
      </c>
      <c r="E3" s="104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0.74891097206376045</v>
      </c>
      <c r="F3" s="104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0.74998192742905989</v>
      </c>
      <c r="G3" s="104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0.75050381305965674</v>
      </c>
    </row>
    <row r="4" spans="1:7" ht="13" x14ac:dyDescent="0.3">
      <c r="A4" s="29" t="s">
        <v>330</v>
      </c>
      <c r="B4" s="45"/>
      <c r="C4" s="97"/>
      <c r="D4" s="97"/>
      <c r="E4" s="97"/>
      <c r="F4" s="97"/>
      <c r="G4" s="97"/>
    </row>
    <row r="5" spans="1:7" x14ac:dyDescent="0.25">
      <c r="B5" s="72" t="s">
        <v>162</v>
      </c>
      <c r="C5" s="104">
        <v>1</v>
      </c>
      <c r="D5" s="104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0.74137931034482751</v>
      </c>
      <c r="E5" s="104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0.74137473695379219</v>
      </c>
      <c r="F5" s="104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0.74367982247882258</v>
      </c>
      <c r="G5" s="104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0.74764262641695323</v>
      </c>
    </row>
    <row r="7" spans="1:7" s="106" customFormat="1" ht="13" x14ac:dyDescent="0.3">
      <c r="A7" s="106" t="s">
        <v>329</v>
      </c>
    </row>
    <row r="8" spans="1:7" ht="13" x14ac:dyDescent="0.3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ht="13" x14ac:dyDescent="0.3">
      <c r="A9" s="29" t="s">
        <v>334</v>
      </c>
    </row>
    <row r="10" spans="1:7" x14ac:dyDescent="0.25">
      <c r="B10" s="45" t="s">
        <v>164</v>
      </c>
      <c r="C10" s="104">
        <v>1</v>
      </c>
      <c r="D10" s="104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</v>
      </c>
      <c r="E10" s="104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0.64573318763423793</v>
      </c>
      <c r="F10" s="104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0.64703681148148418</v>
      </c>
      <c r="G10" s="104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0.64767263413148468</v>
      </c>
    </row>
    <row r="11" spans="1:7" ht="13" x14ac:dyDescent="0.3">
      <c r="A11" s="29" t="s">
        <v>331</v>
      </c>
      <c r="B11" s="45"/>
      <c r="C11" s="97"/>
      <c r="D11" s="97"/>
      <c r="E11" s="97"/>
      <c r="F11" s="97"/>
      <c r="G11" s="97"/>
    </row>
    <row r="12" spans="1:7" x14ac:dyDescent="0.25">
      <c r="B12" s="72" t="s">
        <v>162</v>
      </c>
      <c r="C12" s="104">
        <v>1</v>
      </c>
      <c r="D12" s="104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0.63660834454912518</v>
      </c>
      <c r="E12" s="104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0.63660282656050271</v>
      </c>
      <c r="F12" s="104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0.6393875097491748</v>
      </c>
      <c r="G12" s="104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0.64419127013395971</v>
      </c>
    </row>
    <row r="14" spans="1:7" s="106" customFormat="1" ht="13" x14ac:dyDescent="0.3">
      <c r="A14" s="106" t="s">
        <v>336</v>
      </c>
    </row>
    <row r="15" spans="1:7" ht="13" x14ac:dyDescent="0.3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ht="13" x14ac:dyDescent="0.3">
      <c r="A16" s="29" t="s">
        <v>335</v>
      </c>
    </row>
    <row r="17" spans="1:7" x14ac:dyDescent="0.25">
      <c r="B17" s="45" t="s">
        <v>164</v>
      </c>
      <c r="C17" s="104">
        <v>1</v>
      </c>
      <c r="D17" s="104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0.85714285714285721</v>
      </c>
      <c r="E17" s="104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0.86017345661971134</v>
      </c>
      <c r="F17" s="104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0.86085802051335469</v>
      </c>
      <c r="G17" s="104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0.86119130020042822</v>
      </c>
    </row>
    <row r="18" spans="1:7" ht="13" x14ac:dyDescent="0.3">
      <c r="A18" s="29" t="s">
        <v>332</v>
      </c>
      <c r="B18" s="45"/>
      <c r="C18" s="97"/>
      <c r="D18" s="97"/>
      <c r="E18" s="97"/>
      <c r="F18" s="97"/>
      <c r="G18" s="97"/>
    </row>
    <row r="19" spans="1:7" x14ac:dyDescent="0.25">
      <c r="B19" s="72" t="s">
        <v>162</v>
      </c>
      <c r="C19" s="104">
        <v>1</v>
      </c>
      <c r="D19" s="104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0.85533453887884281</v>
      </c>
      <c r="E19" s="104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0.85533158742052517</v>
      </c>
      <c r="F19" s="104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0.85681715347913645</v>
      </c>
      <c r="G19" s="104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0.8593615961490525</v>
      </c>
    </row>
  </sheetData>
  <sheetProtection algorithmName="SHA-512" hashValue="SQvesy1syObZU+8mtDvIcDkjXO2BuOqZ2TmfE1YZ54wvTO5EysmklHMoRLcxP+pJJXdR7Gt6+avCnKerRBo7BQ==" saltValue="ZKtqhuzV3SJnzhGH3s9/N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5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339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338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338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3</v>
      </c>
      <c r="C7" s="39" t="s">
        <v>337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338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338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3</v>
      </c>
      <c r="C11" s="39" t="s">
        <v>337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338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338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3</v>
      </c>
      <c r="C15" s="39" t="s">
        <v>337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338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338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3</v>
      </c>
      <c r="C19" s="39" t="s">
        <v>337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338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173</v>
      </c>
      <c r="B21" s="39" t="s">
        <v>92</v>
      </c>
      <c r="C21" s="39" t="s">
        <v>337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339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171</v>
      </c>
      <c r="B23" s="39" t="s">
        <v>92</v>
      </c>
      <c r="C23" s="39" t="s">
        <v>337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339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172</v>
      </c>
      <c r="B25" s="39" t="s">
        <v>92</v>
      </c>
      <c r="C25" s="39" t="s">
        <v>337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339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203</v>
      </c>
      <c r="B42" s="39" t="s">
        <v>84</v>
      </c>
      <c r="C42" s="39" t="s">
        <v>337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339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338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102</v>
      </c>
      <c r="C45" s="39" t="s">
        <v>337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339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338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192</v>
      </c>
      <c r="B48" s="39" t="s">
        <v>84</v>
      </c>
      <c r="C48" s="39" t="s">
        <v>337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339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202</v>
      </c>
      <c r="B50" s="39" t="s">
        <v>84</v>
      </c>
      <c r="C50" s="39" t="s">
        <v>337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339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182</v>
      </c>
      <c r="B52" s="39" t="s">
        <v>96</v>
      </c>
      <c r="C52" s="39" t="s">
        <v>337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339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329</v>
      </c>
      <c r="B55" s="111"/>
      <c r="C55" s="111"/>
    </row>
    <row r="56" spans="1:8" ht="13" x14ac:dyDescent="0.3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5">
      <c r="A57" s="39" t="s">
        <v>196</v>
      </c>
      <c r="B57" s="39" t="s">
        <v>84</v>
      </c>
      <c r="C57" s="39" t="s">
        <v>337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339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338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193</v>
      </c>
      <c r="B60" s="39" t="s">
        <v>207</v>
      </c>
      <c r="C60" s="39" t="s">
        <v>337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338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3</v>
      </c>
      <c r="C62" s="39" t="s">
        <v>337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338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184</v>
      </c>
      <c r="B64" s="39" t="s">
        <v>207</v>
      </c>
      <c r="C64" s="39" t="s">
        <v>337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338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3</v>
      </c>
      <c r="C66" s="39" t="s">
        <v>337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338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204</v>
      </c>
      <c r="B68" s="39" t="s">
        <v>207</v>
      </c>
      <c r="C68" s="39" t="s">
        <v>337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338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3</v>
      </c>
      <c r="C70" s="39" t="s">
        <v>337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338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167</v>
      </c>
      <c r="B72" s="39" t="s">
        <v>207</v>
      </c>
      <c r="C72" s="39" t="s">
        <v>337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338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3</v>
      </c>
      <c r="C74" s="39" t="s">
        <v>337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338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173</v>
      </c>
      <c r="B76" s="39" t="s">
        <v>92</v>
      </c>
      <c r="C76" s="39" t="s">
        <v>337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339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171</v>
      </c>
      <c r="B78" s="39" t="s">
        <v>92</v>
      </c>
      <c r="C78" s="39" t="s">
        <v>337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339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172</v>
      </c>
      <c r="B80" s="39" t="s">
        <v>92</v>
      </c>
      <c r="C80" s="39" t="s">
        <v>337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339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200</v>
      </c>
      <c r="B82" s="39" t="s">
        <v>84</v>
      </c>
      <c r="C82" s="39" t="s">
        <v>337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339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338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201</v>
      </c>
      <c r="B85" s="39" t="s">
        <v>84</v>
      </c>
      <c r="C85" s="39" t="s">
        <v>337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339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338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199</v>
      </c>
      <c r="B88" s="39" t="s">
        <v>84</v>
      </c>
      <c r="C88" s="39" t="s">
        <v>337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339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338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198</v>
      </c>
      <c r="B91" s="39" t="s">
        <v>84</v>
      </c>
      <c r="C91" s="39" t="s">
        <v>337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339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338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197</v>
      </c>
      <c r="B94" s="39" t="s">
        <v>84</v>
      </c>
      <c r="C94" s="39" t="s">
        <v>337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339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338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203</v>
      </c>
      <c r="B97" s="39" t="s">
        <v>84</v>
      </c>
      <c r="C97" s="39" t="s">
        <v>337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339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338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102</v>
      </c>
      <c r="C100" s="39" t="s">
        <v>337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339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338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192</v>
      </c>
      <c r="B103" s="39" t="s">
        <v>84</v>
      </c>
      <c r="C103" s="39" t="s">
        <v>337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339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202</v>
      </c>
      <c r="B105" s="39" t="s">
        <v>84</v>
      </c>
      <c r="C105" s="39" t="s">
        <v>337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339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182</v>
      </c>
      <c r="B107" s="39" t="s">
        <v>96</v>
      </c>
      <c r="C107" s="39" t="s">
        <v>337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339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336</v>
      </c>
      <c r="B110" s="111"/>
      <c r="C110" s="111"/>
    </row>
    <row r="111" spans="1:8" ht="13" x14ac:dyDescent="0.3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5">
      <c r="A112" s="39" t="s">
        <v>196</v>
      </c>
      <c r="B112" s="39" t="s">
        <v>84</v>
      </c>
      <c r="C112" s="39" t="s">
        <v>337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339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338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193</v>
      </c>
      <c r="B115" s="39" t="s">
        <v>207</v>
      </c>
      <c r="C115" s="39" t="s">
        <v>337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338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3</v>
      </c>
      <c r="C117" s="39" t="s">
        <v>337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338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184</v>
      </c>
      <c r="B119" s="39" t="s">
        <v>207</v>
      </c>
      <c r="C119" s="39" t="s">
        <v>337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338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3</v>
      </c>
      <c r="C121" s="39" t="s">
        <v>337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338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204</v>
      </c>
      <c r="B123" s="39" t="s">
        <v>207</v>
      </c>
      <c r="C123" s="39" t="s">
        <v>337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338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3</v>
      </c>
      <c r="C125" s="39" t="s">
        <v>337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338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167</v>
      </c>
      <c r="B127" s="39" t="s">
        <v>207</v>
      </c>
      <c r="C127" s="39" t="s">
        <v>337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338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3</v>
      </c>
      <c r="C129" s="39" t="s">
        <v>337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338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173</v>
      </c>
      <c r="B131" s="39" t="s">
        <v>92</v>
      </c>
      <c r="C131" s="39" t="s">
        <v>337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339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171</v>
      </c>
      <c r="B133" s="39" t="s">
        <v>92</v>
      </c>
      <c r="C133" s="39" t="s">
        <v>337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339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172</v>
      </c>
      <c r="B135" s="39" t="s">
        <v>92</v>
      </c>
      <c r="C135" s="39" t="s">
        <v>337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339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200</v>
      </c>
      <c r="B137" s="39" t="s">
        <v>84</v>
      </c>
      <c r="C137" s="39" t="s">
        <v>337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339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338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201</v>
      </c>
      <c r="B140" s="39" t="s">
        <v>84</v>
      </c>
      <c r="C140" s="39" t="s">
        <v>337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339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338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199</v>
      </c>
      <c r="B143" s="39" t="s">
        <v>84</v>
      </c>
      <c r="C143" s="39" t="s">
        <v>337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339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338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198</v>
      </c>
      <c r="B146" s="39" t="s">
        <v>84</v>
      </c>
      <c r="C146" s="39" t="s">
        <v>337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339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338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197</v>
      </c>
      <c r="B149" s="39" t="s">
        <v>84</v>
      </c>
      <c r="C149" s="39" t="s">
        <v>337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339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338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203</v>
      </c>
      <c r="B152" s="39" t="s">
        <v>84</v>
      </c>
      <c r="C152" s="39" t="s">
        <v>337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339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338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102</v>
      </c>
      <c r="C155" s="39" t="s">
        <v>337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339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338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192</v>
      </c>
      <c r="B158" s="39" t="s">
        <v>84</v>
      </c>
      <c r="C158" s="39" t="s">
        <v>337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339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202</v>
      </c>
      <c r="B160" s="39" t="s">
        <v>84</v>
      </c>
      <c r="C160" s="39" t="s">
        <v>337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339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182</v>
      </c>
      <c r="B162" s="39" t="s">
        <v>96</v>
      </c>
      <c r="C162" s="39" t="s">
        <v>337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339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0wklKcYGMbmMankJIeRrVcw8Gyz0hQOW6Lk8iLBEqitO3CUlQ/GYC+LNP26Ioi2oRMo4kFoMthMDqHeUiBV9DQ==" saltValue="JuAczXY2Y5xDnvPCJnAqx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13" sqref="D13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5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339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339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329</v>
      </c>
    </row>
    <row r="10" spans="1:8" ht="13" x14ac:dyDescent="0.3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5">
      <c r="A11" s="31" t="s">
        <v>166</v>
      </c>
      <c r="B11" s="27" t="s">
        <v>86</v>
      </c>
      <c r="C11" s="31" t="s">
        <v>337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339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189</v>
      </c>
      <c r="B13" s="27" t="s">
        <v>86</v>
      </c>
      <c r="C13" s="31" t="s">
        <v>337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339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188</v>
      </c>
      <c r="B15" s="27" t="s">
        <v>86</v>
      </c>
      <c r="C15" s="31" t="s">
        <v>337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339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336</v>
      </c>
    </row>
    <row r="19" spans="1:7" ht="13" x14ac:dyDescent="0.3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5">
      <c r="A20" s="31" t="s">
        <v>166</v>
      </c>
      <c r="B20" s="27" t="s">
        <v>86</v>
      </c>
      <c r="C20" s="31" t="s">
        <v>337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339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189</v>
      </c>
      <c r="B22" s="27" t="s">
        <v>86</v>
      </c>
      <c r="C22" s="31" t="s">
        <v>337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339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188</v>
      </c>
      <c r="B24" s="27" t="s">
        <v>86</v>
      </c>
      <c r="C24" s="31" t="s">
        <v>337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339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qpXGW23dwapHtFtX5J+YvGPDy+W6C8s3rXUMSmcPdRih02QiwOUVR/OSGUfg48MfaMUKqG4r7ITfSYehSplE8w==" saltValue="LDYHKGzrh5OpIH0Geg1Vl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3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5">
      <c r="B3" s="19" t="s">
        <v>93</v>
      </c>
      <c r="C3" s="58">
        <v>2.7000000000000001E-3</v>
      </c>
    </row>
    <row r="4" spans="1:8" ht="15.75" customHeight="1" x14ac:dyDescent="0.25">
      <c r="B4" s="19" t="s">
        <v>97</v>
      </c>
      <c r="C4" s="58">
        <v>0.1966</v>
      </c>
    </row>
    <row r="5" spans="1:8" ht="15.75" customHeight="1" x14ac:dyDescent="0.25">
      <c r="B5" s="19" t="s">
        <v>95</v>
      </c>
      <c r="C5" s="58">
        <v>6.2100000000000002E-2</v>
      </c>
    </row>
    <row r="6" spans="1:8" ht="15.75" customHeight="1" x14ac:dyDescent="0.25">
      <c r="B6" s="19" t="s">
        <v>91</v>
      </c>
      <c r="C6" s="58">
        <v>0.29289999999999999</v>
      </c>
    </row>
    <row r="7" spans="1:8" ht="15.75" customHeight="1" x14ac:dyDescent="0.25">
      <c r="B7" s="19" t="s">
        <v>96</v>
      </c>
      <c r="C7" s="58">
        <v>0.24709999999999999</v>
      </c>
    </row>
    <row r="8" spans="1:8" ht="15.75" customHeight="1" x14ac:dyDescent="0.25">
      <c r="B8" s="19" t="s">
        <v>98</v>
      </c>
      <c r="C8" s="58">
        <v>4.7999999999999996E-3</v>
      </c>
    </row>
    <row r="9" spans="1:8" ht="15.75" customHeight="1" x14ac:dyDescent="0.25">
      <c r="B9" s="19" t="s">
        <v>92</v>
      </c>
      <c r="C9" s="58">
        <v>0.13200000000000001</v>
      </c>
    </row>
    <row r="10" spans="1:8" ht="15.75" customHeight="1" x14ac:dyDescent="0.25">
      <c r="B10" s="19" t="s">
        <v>94</v>
      </c>
      <c r="C10" s="58">
        <v>6.1800000000000001E-2</v>
      </c>
    </row>
    <row r="11" spans="1:8" ht="15.75" customHeight="1" x14ac:dyDescent="0.25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8">
        <v>0.10082724000000001</v>
      </c>
    </row>
    <row r="27" spans="1:8" ht="15.75" customHeight="1" x14ac:dyDescent="0.25">
      <c r="B27" s="19" t="s">
        <v>89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86</v>
      </c>
      <c r="C29" s="58">
        <v>0.12598688999999999</v>
      </c>
    </row>
    <row r="30" spans="1:8" ht="15.75" customHeight="1" x14ac:dyDescent="0.25">
      <c r="B30" s="19" t="s">
        <v>2</v>
      </c>
      <c r="C30" s="58">
        <v>0.12434007</v>
      </c>
    </row>
    <row r="31" spans="1:8" ht="15.75" customHeight="1" x14ac:dyDescent="0.25">
      <c r="B31" s="19" t="s">
        <v>80</v>
      </c>
      <c r="C31" s="58">
        <v>3.9028409999999999E-2</v>
      </c>
    </row>
    <row r="32" spans="1:8" ht="15.75" customHeight="1" x14ac:dyDescent="0.25">
      <c r="B32" s="19" t="s">
        <v>85</v>
      </c>
      <c r="C32" s="58">
        <v>8.5254999999999999E-4</v>
      </c>
    </row>
    <row r="33" spans="2:3" ht="15.75" customHeight="1" x14ac:dyDescent="0.25">
      <c r="B33" s="19" t="s">
        <v>100</v>
      </c>
      <c r="C33" s="58">
        <v>6.8467810000000004E-2</v>
      </c>
    </row>
    <row r="34" spans="2:3" ht="15.75" customHeight="1" x14ac:dyDescent="0.25">
      <c r="B34" s="19" t="s">
        <v>87</v>
      </c>
      <c r="C34" s="58">
        <v>0.38127283000000001</v>
      </c>
    </row>
    <row r="35" spans="2:3" ht="15.75" customHeight="1" x14ac:dyDescent="0.25">
      <c r="B35" s="26" t="s">
        <v>60</v>
      </c>
      <c r="C35" s="113">
        <f>SUM(C26:C34)</f>
        <v>1</v>
      </c>
    </row>
  </sheetData>
  <sheetProtection algorithmName="SHA-512" hashValue="j1W6kQz/wFW2CMrJxXpBwUhL/trumVS6bKIkxWuqKrPFKspJ3gUj1NfZBJT/nSRQZnThUSo/8c6uMgGkbzIVfA==" saltValue="pMffgnqqsDc74fp9birHZ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b5FeyQ+213NqsVlddW3pXqGVjwUiPY95yl0q8iiYYHRAG45Efh4n+YJULpIRttqtjjaHON3XeE4rD/EjaYZlQ==" saltValue="da9WTnuGceexKcADQ7Xdm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JAMKS8+XL0/Q2EW9GF09K9He4KwZj260hmQ9hvbqWRuxutHf8RhbK20HwTItZ+oTZXLc1utC/i9JaNavkOBmtA==" saltValue="i+mJt3r9lYph5x8J7WM+P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LA4boVWwPD8iP+U6JWqN6PPByZzAubC00tTZ4zFUWv2NiMr+nglNUMyGY0vej4uqtwWEnTkDl48dB4FJ07haHw==" saltValue="WMNDZwjBINruE7FXc49iM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147</v>
      </c>
      <c r="B1" s="29" t="s">
        <v>145</v>
      </c>
    </row>
    <row r="2" spans="1:2" x14ac:dyDescent="0.25">
      <c r="A2" s="27" t="s">
        <v>144</v>
      </c>
      <c r="B2" s="116">
        <v>10</v>
      </c>
    </row>
    <row r="3" spans="1:2" x14ac:dyDescent="0.25">
      <c r="A3" s="27" t="s">
        <v>143</v>
      </c>
      <c r="B3" s="116">
        <v>10</v>
      </c>
    </row>
    <row r="4" spans="1:2" x14ac:dyDescent="0.25">
      <c r="A4" s="27" t="s">
        <v>142</v>
      </c>
      <c r="B4" s="116">
        <v>50</v>
      </c>
    </row>
    <row r="5" spans="1:2" x14ac:dyDescent="0.25">
      <c r="A5" s="27" t="s">
        <v>146</v>
      </c>
      <c r="B5" s="116">
        <v>100</v>
      </c>
    </row>
    <row r="6" spans="1:2" x14ac:dyDescent="0.25">
      <c r="A6" s="27" t="s">
        <v>140</v>
      </c>
      <c r="B6" s="116">
        <v>5</v>
      </c>
    </row>
    <row r="7" spans="1:2" x14ac:dyDescent="0.25">
      <c r="A7" s="27" t="s">
        <v>141</v>
      </c>
      <c r="B7" s="116">
        <v>5</v>
      </c>
    </row>
  </sheetData>
  <sheetProtection algorithmName="SHA-512" hashValue="Bn/9GI9PC721jqnbMOblXityRMFde40Ab4JdKi809eYqZMHw+MjwfDy/PWO8uJWksFrijmvURbfQGSDfzqD6qQ==" saltValue="tTHRcY4QgIO7opW1RWbd9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ht="13" x14ac:dyDescent="0.3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5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5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5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5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5">
      <c r="B7" s="34" t="s">
        <v>148</v>
      </c>
      <c r="C7" s="33"/>
      <c r="D7" s="32"/>
      <c r="E7" s="62"/>
    </row>
    <row r="9" spans="1:5" ht="13" x14ac:dyDescent="0.3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5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5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5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5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5">
      <c r="B14" s="34" t="s">
        <v>148</v>
      </c>
      <c r="C14" s="33"/>
      <c r="D14" s="32"/>
      <c r="E14" s="62"/>
    </row>
    <row r="16" spans="1:5" ht="13" x14ac:dyDescent="0.3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5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5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5">
      <c r="B19" s="34" t="s">
        <v>77</v>
      </c>
      <c r="C19" s="62"/>
      <c r="D19" s="62"/>
      <c r="E19" s="44" t="str">
        <f>IF(E$7="","",E$7)</f>
        <v/>
      </c>
    </row>
    <row r="20" spans="2:5" x14ac:dyDescent="0.25">
      <c r="B20" s="34" t="s">
        <v>75</v>
      </c>
      <c r="C20" s="62"/>
      <c r="D20" s="62"/>
      <c r="E20" s="44" t="str">
        <f>IF(E$7="","",E$7)</f>
        <v/>
      </c>
    </row>
    <row r="21" spans="2:5" x14ac:dyDescent="0.25">
      <c r="B21" s="34" t="s">
        <v>148</v>
      </c>
      <c r="C21" s="33"/>
      <c r="D21" s="32"/>
      <c r="E21" s="62"/>
    </row>
  </sheetData>
  <sheetProtection algorithmName="SHA-512" hashValue="uuHHpXqQZMowYUz5TV2WKbQxE4HBEO2a+Q7Y40HD91l0N7NUaoEKEACg8h8emFrC6Af4S7GKQ6rtqUs7cRM/Gw==" saltValue="syRM9t+/zOWZs2fL9ByH4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4</v>
      </c>
      <c r="B1" s="38" t="s">
        <v>159</v>
      </c>
      <c r="C1" s="47" t="s">
        <v>161</v>
      </c>
      <c r="D1" s="47" t="s">
        <v>157</v>
      </c>
    </row>
    <row r="2" spans="1:4" ht="13" x14ac:dyDescent="0.3">
      <c r="A2" s="47" t="s">
        <v>163</v>
      </c>
      <c r="B2" s="34" t="s">
        <v>164</v>
      </c>
      <c r="C2" s="34" t="s">
        <v>162</v>
      </c>
      <c r="D2" s="62"/>
    </row>
    <row r="3" spans="1:4" ht="13" x14ac:dyDescent="0.3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T/uQQfGdAeEtudr0MCEsW7yhKPsW2VikMnDYIErqsTqBLUOS2k6ZBQP/YaXW3M451rkkrXIWjGVIu9YE1rJ0XA==" saltValue="ibH5g5mOGWvwe0QLX5kan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2024-03-18T00:34:03Z</dcterms:modified>
</cp:coreProperties>
</file>