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B5B97B7B-E81D-45E7-B3EE-D97BC39AB3D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I39" i="2" s="1"/>
  <c r="A39" i="2"/>
  <c r="H38" i="2"/>
  <c r="I38" i="2" s="1"/>
  <c r="G38" i="2"/>
  <c r="A35" i="2"/>
  <c r="A34" i="2"/>
  <c r="A33" i="2"/>
  <c r="A32" i="2"/>
  <c r="A25" i="2"/>
  <c r="A24" i="2"/>
  <c r="A22" i="2"/>
  <c r="A21" i="2"/>
  <c r="A14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I3" i="2"/>
  <c r="H3" i="2"/>
  <c r="G3" i="2"/>
  <c r="A3" i="2"/>
  <c r="H2" i="2"/>
  <c r="G2" i="2"/>
  <c r="I2" i="2" s="1"/>
  <c r="A2" i="2"/>
  <c r="A31" i="2" s="1"/>
  <c r="C33" i="1"/>
  <c r="C20" i="1"/>
  <c r="A16" i="2" l="1"/>
  <c r="A26" i="2"/>
  <c r="A37" i="2"/>
  <c r="A17" i="2"/>
  <c r="A27" i="2"/>
  <c r="A38" i="2"/>
  <c r="I4" i="2"/>
  <c r="A18" i="2"/>
  <c r="A29" i="2"/>
  <c r="A19" i="2"/>
  <c r="A3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<sst xmlns="http://schemas.openxmlformats.org/spreadsheetml/2006/main" count="2092" uniqueCount="337">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</sst>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751522.8203125</v>
      </c>
    </row>
    <row r="8" spans="1:3" ht="15" customHeight="1" x14ac:dyDescent="0.25">
      <c r="B8" s="5" t="s">
        <v>19</v>
      </c>
      <c r="C8" s="44">
        <v>0.40899999999999997</v>
      </c>
    </row>
    <row r="9" spans="1:3" ht="15" customHeight="1" x14ac:dyDescent="0.25">
      <c r="B9" s="5" t="s">
        <v>20</v>
      </c>
      <c r="C9" s="45">
        <v>1</v>
      </c>
    </row>
    <row r="10" spans="1:3" ht="15" customHeight="1" x14ac:dyDescent="0.25">
      <c r="B10" s="5" t="s">
        <v>21</v>
      </c>
      <c r="C10" s="45">
        <v>0.68451698300000008</v>
      </c>
    </row>
    <row r="11" spans="1:3" ht="15" customHeight="1" x14ac:dyDescent="0.25">
      <c r="B11" s="5" t="s">
        <v>22</v>
      </c>
      <c r="C11" s="45">
        <v>0.62</v>
      </c>
    </row>
    <row r="12" spans="1:3" ht="15" customHeight="1" x14ac:dyDescent="0.25">
      <c r="B12" s="5" t="s">
        <v>23</v>
      </c>
      <c r="C12" s="45">
        <v>0.73599999999999999</v>
      </c>
    </row>
    <row r="13" spans="1:3" ht="15" customHeight="1" x14ac:dyDescent="0.25">
      <c r="B13" s="5" t="s">
        <v>24</v>
      </c>
      <c r="C13" s="45">
        <v>0.70400000000000007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1.2699999999999999E-2</v>
      </c>
    </row>
    <row r="24" spans="1:3" ht="15" customHeight="1" x14ac:dyDescent="0.25">
      <c r="B24" s="15" t="s">
        <v>33</v>
      </c>
      <c r="C24" s="45">
        <v>0.32469999999999999</v>
      </c>
    </row>
    <row r="25" spans="1:3" ht="15" customHeight="1" x14ac:dyDescent="0.25">
      <c r="B25" s="15" t="s">
        <v>34</v>
      </c>
      <c r="C25" s="45">
        <v>0.53369999999999995</v>
      </c>
    </row>
    <row r="26" spans="1:3" ht="15" customHeight="1" x14ac:dyDescent="0.25">
      <c r="B26" s="15" t="s">
        <v>35</v>
      </c>
      <c r="C26" s="45">
        <v>0.12889999999999999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0.24765214499010299</v>
      </c>
    </row>
    <row r="30" spans="1:3" ht="14.25" customHeight="1" x14ac:dyDescent="0.25">
      <c r="B30" s="25" t="s">
        <v>38</v>
      </c>
      <c r="C30" s="99">
        <v>3.6736298558651202E-2</v>
      </c>
    </row>
    <row r="31" spans="1:3" ht="14.25" customHeight="1" x14ac:dyDescent="0.25">
      <c r="B31" s="25" t="s">
        <v>39</v>
      </c>
      <c r="C31" s="99">
        <v>7.9440757172969098E-2</v>
      </c>
    </row>
    <row r="32" spans="1:3" ht="14.25" customHeight="1" x14ac:dyDescent="0.25">
      <c r="B32" s="25" t="s">
        <v>40</v>
      </c>
      <c r="C32" s="99">
        <v>0.63617079927827702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32.416897502547101</v>
      </c>
    </row>
    <row r="38" spans="1:5" ht="15" customHeight="1" x14ac:dyDescent="0.25">
      <c r="B38" s="11" t="s">
        <v>45</v>
      </c>
      <c r="C38" s="43">
        <v>62.182780398053403</v>
      </c>
      <c r="D38" s="12"/>
      <c r="E38" s="13"/>
    </row>
    <row r="39" spans="1:5" ht="15" customHeight="1" x14ac:dyDescent="0.25">
      <c r="B39" s="11" t="s">
        <v>46</v>
      </c>
      <c r="C39" s="43">
        <v>84.622621053808203</v>
      </c>
      <c r="D39" s="12"/>
      <c r="E39" s="12"/>
    </row>
    <row r="40" spans="1:5" ht="15" customHeight="1" x14ac:dyDescent="0.25">
      <c r="B40" s="11" t="s">
        <v>47</v>
      </c>
      <c r="C40" s="100">
        <v>6.61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24.184323089999999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2.8663E-3</v>
      </c>
      <c r="D45" s="12"/>
    </row>
    <row r="46" spans="1:5" ht="15.75" customHeight="1" x14ac:dyDescent="0.25">
      <c r="B46" s="11" t="s">
        <v>52</v>
      </c>
      <c r="C46" s="45">
        <v>8.5713700000000004E-2</v>
      </c>
      <c r="D46" s="12"/>
    </row>
    <row r="47" spans="1:5" ht="15.75" customHeight="1" x14ac:dyDescent="0.25">
      <c r="B47" s="11" t="s">
        <v>53</v>
      </c>
      <c r="C47" s="45">
        <v>0.1424289</v>
      </c>
      <c r="D47" s="12"/>
      <c r="E47" s="13"/>
    </row>
    <row r="48" spans="1:5" ht="15" customHeight="1" x14ac:dyDescent="0.25">
      <c r="B48" s="11" t="s">
        <v>54</v>
      </c>
      <c r="C48" s="46">
        <v>0.76899109999999993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0.44132399999999999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0.14607059</v>
      </c>
    </row>
    <row r="63" spans="1:4" ht="15.75" customHeight="1" x14ac:dyDescent="0.3">
      <c r="A63" s="4"/>
    </row>
  </sheetData>
  <sheetProtection algorithmName="SHA-512" hashValue="cxRrdrlcqyjBAuDNN0ZongBgl2XEjPAn67NqMANuyF5LM+r91ImQq5R6rQHczzhnZnwiqshrQkDuZPOA1R3pAg==" saltValue="y3NIJ+OCqQGkY+AjTvA8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0.386006930273469</v>
      </c>
      <c r="C2" s="98">
        <v>0.95</v>
      </c>
      <c r="D2" s="56">
        <v>64.29093262320508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40.020474605796252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512.5680000000001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4.8317376029256556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13.152774049592161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13.152774049592161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13.152774049592161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13.152774049592161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13.152774049592161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13.152774049592161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0.44127789989404298</v>
      </c>
      <c r="C16" s="98">
        <v>0.95</v>
      </c>
      <c r="D16" s="56">
        <v>0.85953984948750384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11.78698314040644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11.78698314040644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0.1875018883</v>
      </c>
      <c r="C21" s="98">
        <v>0.95</v>
      </c>
      <c r="D21" s="56">
        <v>58.128221470678056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22.771204442043111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1.9946767090000001E-2</v>
      </c>
      <c r="C23" s="98">
        <v>0.95</v>
      </c>
      <c r="D23" s="56">
        <v>4.3672092908488347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0.51452737605960008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0.39436395960480702</v>
      </c>
      <c r="C27" s="98">
        <v>0.95</v>
      </c>
      <c r="D27" s="56">
        <v>18.71344244008349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0.541289978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127.9390120424794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0.15140000000000001</v>
      </c>
      <c r="C31" s="98">
        <v>0.95</v>
      </c>
      <c r="D31" s="56">
        <v>2.5115655401273451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0.51254100999999996</v>
      </c>
      <c r="C32" s="98">
        <v>0.95</v>
      </c>
      <c r="D32" s="56">
        <v>1.860022605358038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0.16973517699445101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0.2335766792</v>
      </c>
      <c r="C38" s="98">
        <v>0.95</v>
      </c>
      <c r="D38" s="56">
        <v>4.7268639492853088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8.6074304579999997E-2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c7gmDK3vf/yzcljlMQFUKqH4BQ3Eqy3iiqSI5iSxj4o8sJTv5xQRfs/YULI6hw09oy9kX6HKJOAdqj82k5lN5A==" saltValue="6AL9Xuyr+7qN9WHhKEnz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5V8xIlZqsaXwMt5ooOVi0F2IffMahFwwTo4ChT6Q6eNssqtVVIxVMBIWezHs16CjtfrgwaPCwYvDDggldrlKbA==" saltValue="8TMBza8cPj/OZhaw347+6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ljfLeLP7FYCxVrUdw57PEZvWTtF8VLVxdGx4anUQjBpjqRqKwqKjxRT0r/8Jy1+6MLMs407V1b3BugBLh8iQmQ==" saltValue="NAA93A5jUX0OvuCooAYlE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5">
      <c r="A4" s="3" t="s">
        <v>208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sheetProtection algorithmName="SHA-512" hashValue="h0UGMuyGQgoDdxvPfqxCvZCcOXS3zlvWX+1jJZH9OVIEMtyPO+JSrbOt6ta6yrIImQAcW2hi+z81Y33d0twbSA==" saltValue="Ha0nfBCQEuRkdeuph/X2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0.73599999999999999</v>
      </c>
      <c r="E10" s="60">
        <f>IF(ISBLANK(comm_deliv), frac_children_health_facility,1)</f>
        <v>0.73599999999999999</v>
      </c>
      <c r="F10" s="60">
        <f>IF(ISBLANK(comm_deliv), frac_children_health_facility,1)</f>
        <v>0.73599999999999999</v>
      </c>
      <c r="G10" s="60">
        <f>IF(ISBLANK(comm_deliv), frac_children_health_facility,1)</f>
        <v>0.73599999999999999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0.70400000000000007</v>
      </c>
      <c r="M24" s="60">
        <f>famplan_unmet_need</f>
        <v>0.70400000000000007</v>
      </c>
      <c r="N24" s="60">
        <f>famplan_unmet_need</f>
        <v>0.70400000000000007</v>
      </c>
      <c r="O24" s="60">
        <f>famplan_unmet_need</f>
        <v>0.70400000000000007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0.18168351466012991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7.7864363425769967E-2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5.5935138914099979E-2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0.68451698299999997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Vm9SAOsWxYLF0VZOrI0yW/1OI4fcgpm35gSHIpyyH/XUfES1fBlu2/BYepYsnravkHqZ/6LTtlARJeft9j+uA==" saltValue="0rmYIG61FPgm91f+jZTMa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+Rk1O2utls7aZVIm5xykaSSpy/fkZ3bdQ+rz7aFLL35SpL7UDX3MjqSzJOrDAnfT61aBzXaW1jJGBZrmPUapQA==" saltValue="P9ZYF5hTgur2trY+Q4tou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HJD8ibt1FaKqW1SPseOjYMYLzEHulxwxCFz74R/1O0Vk0lRdW6CWn5Jfc9wx2E1iqY6z3OkYMnRnrvcPFrOwAA==" saltValue="uldU6hCFRNeDqzN3O8xB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DgxCaPoxB8muOLjZvQ4H69sfultxF/L9t1uRW5438devMrXpCw/4sC7iLY7Hz+yj4azQleL9kJLpSg25b+GWA==" saltValue="UVyiYu63HFHmt8HeVXFwh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erySZYUAZqqLPTTQXrVXy2uA7We0WCEfKRofymaVu+ulC9xcpM/hbkhTpVRQLGyYQwEB85txOl0WNLUx8jj5bA==" saltValue="fhqcF9bMHYiDMk6kg8uP+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/r15Gq+HkcyiKAV66li2nNBUP7B0x5Gt9Khh0yuZlAKqxg7X2FlPw5q5tfEvF8TKz+TJvpjbZx19CcwgzRPxLA==" saltValue="t31EK3rTGv/MAzi8XtcFk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115445.64720000001</v>
      </c>
      <c r="C2" s="49">
        <v>274000</v>
      </c>
      <c r="D2" s="49">
        <v>527000</v>
      </c>
      <c r="E2" s="49">
        <v>566000</v>
      </c>
      <c r="F2" s="49">
        <v>515000</v>
      </c>
      <c r="G2" s="17">
        <f t="shared" ref="G2:G11" si="0">C2+D2+E2+F2</f>
        <v>1882000</v>
      </c>
      <c r="H2" s="17">
        <f t="shared" ref="H2:H11" si="1">(B2 + stillbirth*B2/(1000-stillbirth))/(1-abortion)</f>
        <v>134439.56533877761</v>
      </c>
      <c r="I2" s="17">
        <f t="shared" ref="I2:I11" si="2">G2-H2</f>
        <v>1747560.4346612224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113844.48420000001</v>
      </c>
      <c r="C3" s="50">
        <v>278000</v>
      </c>
      <c r="D3" s="50">
        <v>526000</v>
      </c>
      <c r="E3" s="50">
        <v>563000</v>
      </c>
      <c r="F3" s="50">
        <v>525000</v>
      </c>
      <c r="G3" s="17">
        <f t="shared" si="0"/>
        <v>1892000</v>
      </c>
      <c r="H3" s="17">
        <f t="shared" si="1"/>
        <v>132574.96790286381</v>
      </c>
      <c r="I3" s="17">
        <f t="shared" si="2"/>
        <v>1759425.0320971361</v>
      </c>
    </row>
    <row r="4" spans="1:9" ht="15.75" customHeight="1" x14ac:dyDescent="0.25">
      <c r="A4" s="5">
        <f t="shared" si="3"/>
        <v>2023</v>
      </c>
      <c r="B4" s="49">
        <v>112096.152</v>
      </c>
      <c r="C4" s="50">
        <v>282000</v>
      </c>
      <c r="D4" s="50">
        <v>525000</v>
      </c>
      <c r="E4" s="50">
        <v>560000</v>
      </c>
      <c r="F4" s="50">
        <v>534000</v>
      </c>
      <c r="G4" s="17">
        <f t="shared" si="0"/>
        <v>1901000</v>
      </c>
      <c r="H4" s="17">
        <f t="shared" si="1"/>
        <v>130538.987969999</v>
      </c>
      <c r="I4" s="17">
        <f t="shared" si="2"/>
        <v>1770461.012030001</v>
      </c>
    </row>
    <row r="5" spans="1:9" ht="15.75" customHeight="1" x14ac:dyDescent="0.25">
      <c r="A5" s="5">
        <f t="shared" si="3"/>
        <v>2024</v>
      </c>
      <c r="B5" s="49">
        <v>110238.72719999999</v>
      </c>
      <c r="C5" s="50">
        <v>286000</v>
      </c>
      <c r="D5" s="50">
        <v>526000</v>
      </c>
      <c r="E5" s="50">
        <v>555000</v>
      </c>
      <c r="F5" s="50">
        <v>541000</v>
      </c>
      <c r="G5" s="17">
        <f t="shared" si="0"/>
        <v>1908000</v>
      </c>
      <c r="H5" s="17">
        <f t="shared" si="1"/>
        <v>128375.96676635965</v>
      </c>
      <c r="I5" s="17">
        <f t="shared" si="2"/>
        <v>1779624.0332336402</v>
      </c>
    </row>
    <row r="6" spans="1:9" ht="15.75" customHeight="1" x14ac:dyDescent="0.25">
      <c r="A6" s="5">
        <f t="shared" si="3"/>
        <v>2025</v>
      </c>
      <c r="B6" s="49">
        <v>108306.864</v>
      </c>
      <c r="C6" s="50">
        <v>290000</v>
      </c>
      <c r="D6" s="50">
        <v>529000</v>
      </c>
      <c r="E6" s="50">
        <v>550000</v>
      </c>
      <c r="F6" s="50">
        <v>547000</v>
      </c>
      <c r="G6" s="17">
        <f t="shared" si="0"/>
        <v>1916000</v>
      </c>
      <c r="H6" s="17">
        <f t="shared" si="1"/>
        <v>126126.26004115035</v>
      </c>
      <c r="I6" s="17">
        <f t="shared" si="2"/>
        <v>1789873.7399588497</v>
      </c>
    </row>
    <row r="7" spans="1:9" ht="15.75" customHeight="1" x14ac:dyDescent="0.25">
      <c r="A7" s="5">
        <f t="shared" si="3"/>
        <v>2026</v>
      </c>
      <c r="B7" s="49">
        <v>107228.0664</v>
      </c>
      <c r="C7" s="50">
        <v>294000</v>
      </c>
      <c r="D7" s="50">
        <v>533000</v>
      </c>
      <c r="E7" s="50">
        <v>544000</v>
      </c>
      <c r="F7" s="50">
        <v>551000</v>
      </c>
      <c r="G7" s="17">
        <f t="shared" si="0"/>
        <v>1922000</v>
      </c>
      <c r="H7" s="17">
        <f t="shared" si="1"/>
        <v>124869.97118184619</v>
      </c>
      <c r="I7" s="17">
        <f t="shared" si="2"/>
        <v>1797130.0288181538</v>
      </c>
    </row>
    <row r="8" spans="1:9" ht="15.75" customHeight="1" x14ac:dyDescent="0.25">
      <c r="A8" s="5">
        <f t="shared" si="3"/>
        <v>2027</v>
      </c>
      <c r="B8" s="49">
        <v>106095.4908</v>
      </c>
      <c r="C8" s="50">
        <v>298000</v>
      </c>
      <c r="D8" s="50">
        <v>537000</v>
      </c>
      <c r="E8" s="50">
        <v>538000</v>
      </c>
      <c r="F8" s="50">
        <v>554000</v>
      </c>
      <c r="G8" s="17">
        <f t="shared" si="0"/>
        <v>1927000</v>
      </c>
      <c r="H8" s="17">
        <f t="shared" si="1"/>
        <v>123551.0563931966</v>
      </c>
      <c r="I8" s="17">
        <f t="shared" si="2"/>
        <v>1803448.9436068034</v>
      </c>
    </row>
    <row r="9" spans="1:9" ht="15.75" customHeight="1" x14ac:dyDescent="0.25">
      <c r="A9" s="5">
        <f t="shared" si="3"/>
        <v>2028</v>
      </c>
      <c r="B9" s="49">
        <v>104880.99</v>
      </c>
      <c r="C9" s="50">
        <v>302000</v>
      </c>
      <c r="D9" s="50">
        <v>543000</v>
      </c>
      <c r="E9" s="50">
        <v>532000</v>
      </c>
      <c r="F9" s="50">
        <v>556000</v>
      </c>
      <c r="G9" s="17">
        <f t="shared" si="0"/>
        <v>1933000</v>
      </c>
      <c r="H9" s="17">
        <f t="shared" si="1"/>
        <v>122136.73750274305</v>
      </c>
      <c r="I9" s="17">
        <f t="shared" si="2"/>
        <v>1810863.262497257</v>
      </c>
    </row>
    <row r="10" spans="1:9" ht="15.75" customHeight="1" x14ac:dyDescent="0.25">
      <c r="A10" s="5">
        <f t="shared" si="3"/>
        <v>2029</v>
      </c>
      <c r="B10" s="49">
        <v>103601.442</v>
      </c>
      <c r="C10" s="50">
        <v>304000</v>
      </c>
      <c r="D10" s="50">
        <v>549000</v>
      </c>
      <c r="E10" s="50">
        <v>526000</v>
      </c>
      <c r="F10" s="50">
        <v>558000</v>
      </c>
      <c r="G10" s="17">
        <f t="shared" si="0"/>
        <v>1937000</v>
      </c>
      <c r="H10" s="17">
        <f t="shared" si="1"/>
        <v>120646.66939604266</v>
      </c>
      <c r="I10" s="17">
        <f t="shared" si="2"/>
        <v>1816353.3306039574</v>
      </c>
    </row>
    <row r="11" spans="1:9" ht="15.75" customHeight="1" x14ac:dyDescent="0.25">
      <c r="A11" s="5">
        <f t="shared" si="3"/>
        <v>2030</v>
      </c>
      <c r="B11" s="49">
        <v>102244.692</v>
      </c>
      <c r="C11" s="50">
        <v>305000</v>
      </c>
      <c r="D11" s="50">
        <v>557000</v>
      </c>
      <c r="E11" s="50">
        <v>523000</v>
      </c>
      <c r="F11" s="50">
        <v>557000</v>
      </c>
      <c r="G11" s="17">
        <f t="shared" si="0"/>
        <v>1942000</v>
      </c>
      <c r="H11" s="17">
        <f t="shared" si="1"/>
        <v>119066.69748114326</v>
      </c>
      <c r="I11" s="17">
        <f t="shared" si="2"/>
        <v>1822933.3025188567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t2dM+5h5xaFz8N53Jb5F5D3IMqVat+poyAs1SPXUcv9XjcMQK05dfahg/lRV4J7jl0d+se4d0Oth5Y1wAYV/PA==" saltValue="UDPiDke2nP2BIqMr2z7UU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3.7939089376590118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3.7939089376590118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77.780321745067823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77.780321745067823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2.2423660955904494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2.2423660955904494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9.2971981106572947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9.2971981106572947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6j7E8Y4uwnbYcWBA8sT6cKko7LlPbnYc6Oa3LArO4a+8bR3j1lmpG4Bk5C7Ei/LKExGCyWJxs1qL5BQbZFiTuw==" saltValue="KyITbQ5BpJW1ZSrC9z69S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WNceMj/Fq+ST2ydu15Tu8lchXpRG0X05m01Y6JYVaebMw1FwSWYW82mXfTCQuCsWS8q7XcGTBJaTxiv8w9q6MA==" saltValue="QApLtqBmr/HBXX2IfvG+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byK+X79TC+jOYY635kf9sBaSNqCadFq0ekeMfjyAdzdD0O+gyvmS7PrkDbDKLS2P1vAcpfMSUep1a3XceQGKfA==" saltValue="nNAHVfmp7NjkbUPp3Q9h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0.59530386547746816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0.55607822874212576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0.85851391222995099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0.83785127612806654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0.85851391222995099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0.83785127612806654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0.39398527985240811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0.35634452552407664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0.8242153799959705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0.79971235331774471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0.8242153799959705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0.79971235331774471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0.90490197004024242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0.89014700085528109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0.89323373264082706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0.8769146242795971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0.89323373264082706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0.8769146242795971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SQW40jtr2AZvMMqkSupNtgmFWDu0Uz8okL7pTly/OqmDwUYR8WUbpYTITEQjpDPRInAHrO2YYOwTfP/HGMGBQA==" saltValue="x6NFmEb1Uf7/y21kIn89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XbdEAIbYBGutNB+Fu4l7uawRHM5fLmsYaLRi6um5j7nPoKBbMHZoU3sTsEKvO0hf2zDCl43dO97vsQlO9k40dA==" saltValue="EOBNL4+bNMlOibh+VLIW5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0.63039422255530564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0.65764785955626814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0.65764785955626814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0.61568024596464266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0.61568024596464266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0.61568024596464266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0.61568024596464266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0.62781794980859218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0.62781794980859218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0.62781794980859218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0.62781794980859218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0.72626235150404284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0.74925868634818216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0.74925868634818216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0.71363115693012613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0.71363115693012613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0.71363115693012613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0.71363115693012613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0.72406181015452553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0.72406181015452553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0.72406181015452553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0.72406181015452553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0.4377716747228978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0.46722476589752931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0.46722476589752931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0.42241530850556236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0.42241530850556236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0.42241530850556236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0.42241530850556236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0.43505600314403625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0.43505600314403625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0.43505600314403625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0.43505600314403625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0.60748307419585146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0.63544914773285122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0.63544914773285122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0.5924466784404292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0.5924466784404292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0.5924466784404292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0.5924466784404292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0.60484720758693356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0.60484720758693356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0.60484720758693356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0.60484720758693356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0.95544894452778928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0.96024553453862682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0.96024553453862682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0.95270451356592212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0.95270451356592212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0.95270451356592212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0.95270451356592212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0.95497658782566941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0.95497658782566941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0.95497658782566941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0.95497658782566941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0.88409502010160823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0.89573558967916456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0.89573558967916456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0.87751852532304497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0.87751852532304497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0.87751852532304497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0.87751852532304497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0.88295880149812733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0.88295880149812733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0.88295880149812733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0.88295880149812733</v>
      </c>
    </row>
  </sheetData>
  <sheetProtection algorithmName="SHA-512" hashValue="5d88VuEavyRA85CG1lOBXC+T5Gas5kl42iXJNGZe9WDCLQO7Mk7Sr7HaddBVmJgx1ExXsEX6TSojQ3QFI4XXXQ==" saltValue="IJFte6Rjy5lKiePHAQqk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0.7509170617870824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0.75042148528390307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0.74994018967159359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0.75154120883598452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0.74723769519436845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0.74100487057214814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0.74257614706974806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0.74775649042653169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0.64817636110292631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0.64757230851066971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0.64698597735537811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0.64893759495555037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0.64369945008216811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0.63615665850479575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0.63805332700688089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0.6443296060560203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0.86145505778165055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0.86113873878852998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0.86083135761627882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0.86185317788261673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0.85910214522249961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0.85509283936873237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0.8561063716811792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0.8594345296414222</v>
      </c>
    </row>
  </sheetData>
  <sheetProtection algorithmName="SHA-512" hashValue="Bi4hDc6mcSLQQdzXirHzEyBPiAp05QKKwRJTLnQF6xJ2ZI99UBK0cOaJJRTKAMDgRhefPH+MKtEXET/jLc1Uvg==" saltValue="CcJ5g18nYh0t8qNDUbjAX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d1zlY3dmzmhmnowCVQrv4kLIpUxWNQgu9cr/oHDXt+ISMEERRTKDiWGy/L2wwyLSuXF8sPtr1lP0PpdyHP5rjA==" saltValue="fAE75Ftc9iSOjN6F36Je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5L5vY+/BVo9mzsVlCnjEARDbNc+Zr1pHn+7D6MF85OCuDnP+Z4qIDPzs02EW/Y8ltJmlIaV9HfxcVQ7ZA+RPlg==" saltValue="2uee2UuzZEfy+jwfin2ku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3.7266381809530221E-3</v>
      </c>
    </row>
    <row r="4" spans="1:8" ht="15.75" customHeight="1" x14ac:dyDescent="0.25">
      <c r="B4" s="19" t="s">
        <v>79</v>
      </c>
      <c r="C4" s="101">
        <v>0.195706331436307</v>
      </c>
    </row>
    <row r="5" spans="1:8" ht="15.75" customHeight="1" x14ac:dyDescent="0.25">
      <c r="B5" s="19" t="s">
        <v>80</v>
      </c>
      <c r="C5" s="101">
        <v>6.5721135415244603E-2</v>
      </c>
    </row>
    <row r="6" spans="1:8" ht="15.75" customHeight="1" x14ac:dyDescent="0.25">
      <c r="B6" s="19" t="s">
        <v>81</v>
      </c>
      <c r="C6" s="101">
        <v>0.27883164309684211</v>
      </c>
    </row>
    <row r="7" spans="1:8" ht="15.75" customHeight="1" x14ac:dyDescent="0.25">
      <c r="B7" s="19" t="s">
        <v>82</v>
      </c>
      <c r="C7" s="101">
        <v>0.2847147321761721</v>
      </c>
    </row>
    <row r="8" spans="1:8" ht="15.75" customHeight="1" x14ac:dyDescent="0.25">
      <c r="B8" s="19" t="s">
        <v>83</v>
      </c>
      <c r="C8" s="101">
        <v>4.8816202717355522E-3</v>
      </c>
    </row>
    <row r="9" spans="1:8" ht="15.75" customHeight="1" x14ac:dyDescent="0.25">
      <c r="B9" s="19" t="s">
        <v>84</v>
      </c>
      <c r="C9" s="101">
        <v>8.9211207629896011E-2</v>
      </c>
    </row>
    <row r="10" spans="1:8" ht="15.75" customHeight="1" x14ac:dyDescent="0.25">
      <c r="B10" s="19" t="s">
        <v>85</v>
      </c>
      <c r="C10" s="101">
        <v>7.7206691792849585E-2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0.1055407237395327</v>
      </c>
      <c r="D14" s="55">
        <v>0.1055407237395327</v>
      </c>
      <c r="E14" s="55">
        <v>0.1055407237395327</v>
      </c>
      <c r="F14" s="55">
        <v>0.1055407237395327</v>
      </c>
    </row>
    <row r="15" spans="1:8" ht="15.75" customHeight="1" x14ac:dyDescent="0.25">
      <c r="B15" s="19" t="s">
        <v>88</v>
      </c>
      <c r="C15" s="101">
        <v>0.1600012748932072</v>
      </c>
      <c r="D15" s="101">
        <v>0.1600012748932072</v>
      </c>
      <c r="E15" s="101">
        <v>0.1600012748932072</v>
      </c>
      <c r="F15" s="101">
        <v>0.1600012748932072</v>
      </c>
    </row>
    <row r="16" spans="1:8" ht="15.75" customHeight="1" x14ac:dyDescent="0.25">
      <c r="B16" s="19" t="s">
        <v>89</v>
      </c>
      <c r="C16" s="101">
        <v>3.7722756147763971E-2</v>
      </c>
      <c r="D16" s="101">
        <v>3.7722756147763971E-2</v>
      </c>
      <c r="E16" s="101">
        <v>3.7722756147763971E-2</v>
      </c>
      <c r="F16" s="101">
        <v>3.7722756147763971E-2</v>
      </c>
    </row>
    <row r="17" spans="1:8" ht="15.75" customHeight="1" x14ac:dyDescent="0.25">
      <c r="B17" s="19" t="s">
        <v>90</v>
      </c>
      <c r="C17" s="101">
        <v>0.20039874708894451</v>
      </c>
      <c r="D17" s="101">
        <v>0.20039874708894451</v>
      </c>
      <c r="E17" s="101">
        <v>0.20039874708894451</v>
      </c>
      <c r="F17" s="101">
        <v>0.20039874708894451</v>
      </c>
    </row>
    <row r="18" spans="1:8" ht="15.75" customHeight="1" x14ac:dyDescent="0.25">
      <c r="B18" s="19" t="s">
        <v>91</v>
      </c>
      <c r="C18" s="101">
        <v>0.13227693957349601</v>
      </c>
      <c r="D18" s="101">
        <v>0.13227693957349601</v>
      </c>
      <c r="E18" s="101">
        <v>0.13227693957349601</v>
      </c>
      <c r="F18" s="101">
        <v>0.13227693957349601</v>
      </c>
    </row>
    <row r="19" spans="1:8" ht="15.75" customHeight="1" x14ac:dyDescent="0.25">
      <c r="B19" s="19" t="s">
        <v>92</v>
      </c>
      <c r="C19" s="101">
        <v>1.9285048735738351E-2</v>
      </c>
      <c r="D19" s="101">
        <v>1.9285048735738351E-2</v>
      </c>
      <c r="E19" s="101">
        <v>1.9285048735738351E-2</v>
      </c>
      <c r="F19" s="101">
        <v>1.9285048735738351E-2</v>
      </c>
    </row>
    <row r="20" spans="1:8" ht="15.75" customHeight="1" x14ac:dyDescent="0.25">
      <c r="B20" s="19" t="s">
        <v>93</v>
      </c>
      <c r="C20" s="101">
        <v>1.459804483594266E-2</v>
      </c>
      <c r="D20" s="101">
        <v>1.459804483594266E-2</v>
      </c>
      <c r="E20" s="101">
        <v>1.459804483594266E-2</v>
      </c>
      <c r="F20" s="101">
        <v>1.459804483594266E-2</v>
      </c>
    </row>
    <row r="21" spans="1:8" ht="15.75" customHeight="1" x14ac:dyDescent="0.25">
      <c r="B21" s="19" t="s">
        <v>94</v>
      </c>
      <c r="C21" s="101">
        <v>8.3440749082531351E-2</v>
      </c>
      <c r="D21" s="101">
        <v>8.3440749082531351E-2</v>
      </c>
      <c r="E21" s="101">
        <v>8.3440749082531351E-2</v>
      </c>
      <c r="F21" s="101">
        <v>8.3440749082531351E-2</v>
      </c>
    </row>
    <row r="22" spans="1:8" ht="15.75" customHeight="1" x14ac:dyDescent="0.25">
      <c r="B22" s="19" t="s">
        <v>95</v>
      </c>
      <c r="C22" s="101">
        <v>0.2467357159028431</v>
      </c>
      <c r="D22" s="101">
        <v>0.2467357159028431</v>
      </c>
      <c r="E22" s="101">
        <v>0.2467357159028431</v>
      </c>
      <c r="F22" s="101">
        <v>0.2467357159028431</v>
      </c>
    </row>
    <row r="23" spans="1:8" ht="15.75" customHeight="1" x14ac:dyDescent="0.25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8.7635818000000004E-2</v>
      </c>
    </row>
    <row r="27" spans="1:8" ht="15.75" customHeight="1" x14ac:dyDescent="0.25">
      <c r="B27" s="19" t="s">
        <v>102</v>
      </c>
      <c r="C27" s="101">
        <v>8.6621349999999996E-3</v>
      </c>
    </row>
    <row r="28" spans="1:8" ht="15.75" customHeight="1" x14ac:dyDescent="0.25">
      <c r="B28" s="19" t="s">
        <v>103</v>
      </c>
      <c r="C28" s="101">
        <v>0.15441808500000001</v>
      </c>
    </row>
    <row r="29" spans="1:8" ht="15.75" customHeight="1" x14ac:dyDescent="0.25">
      <c r="B29" s="19" t="s">
        <v>104</v>
      </c>
      <c r="C29" s="101">
        <v>0.167759189</v>
      </c>
    </row>
    <row r="30" spans="1:8" ht="15.75" customHeight="1" x14ac:dyDescent="0.25">
      <c r="B30" s="19" t="s">
        <v>2</v>
      </c>
      <c r="C30" s="101">
        <v>0.10583751800000001</v>
      </c>
    </row>
    <row r="31" spans="1:8" ht="15.75" customHeight="1" x14ac:dyDescent="0.25">
      <c r="B31" s="19" t="s">
        <v>105</v>
      </c>
      <c r="C31" s="101">
        <v>0.109709026</v>
      </c>
    </row>
    <row r="32" spans="1:8" ht="15.75" customHeight="1" x14ac:dyDescent="0.25">
      <c r="B32" s="19" t="s">
        <v>106</v>
      </c>
      <c r="C32" s="101">
        <v>1.8596574000000001E-2</v>
      </c>
    </row>
    <row r="33" spans="2:3" ht="15.75" customHeight="1" x14ac:dyDescent="0.25">
      <c r="B33" s="19" t="s">
        <v>107</v>
      </c>
      <c r="C33" s="101">
        <v>8.3747772999999998E-2</v>
      </c>
    </row>
    <row r="34" spans="2:3" ht="15.75" customHeight="1" x14ac:dyDescent="0.25">
      <c r="B34" s="19" t="s">
        <v>108</v>
      </c>
      <c r="C34" s="101">
        <v>0.26363388300000001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tSt9tiDRdZtL43FP+UmqoijfHtrK0gQAerqbYJ0JJAqgk/Yi9dz5qKN8+eGtsIiWIU47t9uViF5ZVikFvXAWqg==" saltValue="JlVLkU165mwKZFvFVPGZe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5">
      <c r="B4" s="5" t="s">
        <v>114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5">
      <c r="B5" s="5" t="s">
        <v>115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5">
      <c r="B10" s="5" t="s">
        <v>119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5">
      <c r="B11" s="5" t="s">
        <v>120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0.34717774225000009</v>
      </c>
      <c r="D14" s="54">
        <v>0.336716783849</v>
      </c>
      <c r="E14" s="54">
        <v>0.336716783849</v>
      </c>
      <c r="F14" s="54">
        <v>0.25295648786800001</v>
      </c>
      <c r="G14" s="54">
        <v>0.25295648786800001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0.15321786992073905</v>
      </c>
      <c r="D15" s="52">
        <f t="shared" si="0"/>
        <v>0.14860119791537607</v>
      </c>
      <c r="E15" s="52">
        <f t="shared" si="0"/>
        <v>0.14860119791537607</v>
      </c>
      <c r="F15" s="52">
        <f t="shared" si="0"/>
        <v>0.11163576905185724</v>
      </c>
      <c r="G15" s="52">
        <f t="shared" si="0"/>
        <v>0.11163576905185724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v4yIj35PuFAWISXKYlNkd4x4tQ5KnGOn0ub8sgKqQpujVyp3/PkpNLj1fqPaw31nyBBVNpxK7cxoeNlJ+x40hg==" saltValue="bSj4fUPh+QD25sP8mlkb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0.72640953060000002</v>
      </c>
      <c r="D2" s="53">
        <v>0.51254100999999996</v>
      </c>
      <c r="E2" s="53"/>
      <c r="F2" s="53"/>
      <c r="G2" s="53"/>
    </row>
    <row r="3" spans="1:7" x14ac:dyDescent="0.25">
      <c r="B3" s="3" t="s">
        <v>130</v>
      </c>
      <c r="C3" s="53">
        <v>0.19447386</v>
      </c>
      <c r="D3" s="53">
        <v>0.24950232</v>
      </c>
      <c r="E3" s="53"/>
      <c r="F3" s="53"/>
      <c r="G3" s="53"/>
    </row>
    <row r="4" spans="1:7" x14ac:dyDescent="0.25">
      <c r="B4" s="3" t="s">
        <v>131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/>
    </row>
    <row r="5" spans="1:7" x14ac:dyDescent="0.25">
      <c r="B5" s="3" t="s">
        <v>132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dokCf9sNhCtP1VfjpbmZkIacnGIPJZwynEkr7jQzlMksA6U68is9m3hMgjZ2RnGfEfG0YvEwkXkob9dXZuuJlQ==" saltValue="ZpHpq1UfM5asXLtNmZr+m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XLzKsukl6dKGo0LWmBZQlY3CsUetwWhQsyW8KyoO8Tc/JExPe7S3MKw/NDu9stjcLbNTg4lq9pYYfY1WgYo7Q==" saltValue="mttsFooKaDRoM+jofSOQG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jc8vD7GTGztOJE7MBBJ6WqJoy52PlenNv/QvOlXGlFAme9OcJZCs/i2YTJ0ceaWr6KQ9gaaFFUe2cEsvzuHlrQ==" saltValue="KJrsBaNQ1GSKSQOBl6HFz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X/CSWfW0lYbktkbpamLLSzc7UQiatY4b7+x2uYUDLU6IjhLbtA0mG+piHyzWN/YuHDHP/vOo4jUWd4mB8pBj0Q==" saltValue="61Uj8CQicaWHg3S8Xl6/z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Tno7PO2gwC1Ck7EVb7BbbNxssLpC5pFV8WymW6djAwSu9lNpB3ZA0F/ZEh5o6a/yMJN/uhnfCgKQLMhek9hGnw==" saltValue="lsq6v+TsIhKlnKTYSq82D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2024-03-18T01:43:20Z</dcterms:modified>
</cp:coreProperties>
</file>