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A5377F8-56BE-46DE-9CE0-930DB0FA7FA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H38" i="2"/>
  <c r="G38" i="2"/>
  <c r="I38" i="2" s="1"/>
  <c r="A27" i="2"/>
  <c r="A19" i="2"/>
  <c r="H11" i="2"/>
  <c r="I11" i="2" s="1"/>
  <c r="G11" i="2"/>
  <c r="H10" i="2"/>
  <c r="I10" i="2" s="1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I5" i="2"/>
  <c r="H5" i="2"/>
  <c r="G5" i="2"/>
  <c r="H4" i="2"/>
  <c r="I4" i="2" s="1"/>
  <c r="G4" i="2"/>
  <c r="H3" i="2"/>
  <c r="I3" i="2" s="1"/>
  <c r="G3" i="2"/>
  <c r="H2" i="2"/>
  <c r="I2" i="2" s="1"/>
  <c r="G2" i="2"/>
  <c r="A2" i="2"/>
  <c r="A39" i="2" s="1"/>
  <c r="C33" i="1"/>
  <c r="C20" i="1"/>
  <c r="A35" i="2" l="1"/>
  <c r="I39" i="2"/>
  <c r="I40" i="2"/>
  <c r="A20" i="2"/>
  <c r="A13" i="2"/>
  <c r="A21" i="2"/>
  <c r="A29" i="2"/>
  <c r="A37" i="2"/>
  <c r="A14" i="2"/>
  <c r="A22" i="2"/>
  <c r="A30" i="2"/>
  <c r="A38" i="2"/>
  <c r="A40" i="2"/>
  <c r="A12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5" i="2"/>
  <c r="A23" i="2"/>
  <c r="A31" i="2"/>
  <c r="A25" i="2"/>
  <c r="A28" i="2"/>
  <c r="A17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<sst xmlns="http://schemas.openxmlformats.org/spreadsheetml/2006/main" count="2092" uniqueCount="337">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</sst>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29699.868896484411</v>
      </c>
    </row>
    <row r="8" spans="1:3" ht="15" customHeight="1" x14ac:dyDescent="0.25">
      <c r="B8" s="5" t="s">
        <v>19</v>
      </c>
      <c r="C8" s="44">
        <v>1.0999999999999999E-2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0.68290496826171898</v>
      </c>
    </row>
    <row r="11" spans="1:3" ht="15" customHeight="1" x14ac:dyDescent="0.25">
      <c r="B11" s="5" t="s">
        <v>22</v>
      </c>
      <c r="C11" s="45">
        <v>0.83599999999999997</v>
      </c>
    </row>
    <row r="12" spans="1:3" ht="15" customHeight="1" x14ac:dyDescent="0.25">
      <c r="B12" s="5" t="s">
        <v>23</v>
      </c>
      <c r="C12" s="45">
        <v>0.68900000000000006</v>
      </c>
    </row>
    <row r="13" spans="1:3" ht="15" customHeight="1" x14ac:dyDescent="0.25">
      <c r="B13" s="5" t="s">
        <v>24</v>
      </c>
      <c r="C13" s="45">
        <v>0.49700000000000011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0.11550000000000001</v>
      </c>
    </row>
    <row r="24" spans="1:3" ht="15" customHeight="1" x14ac:dyDescent="0.25">
      <c r="B24" s="15" t="s">
        <v>33</v>
      </c>
      <c r="C24" s="45">
        <v>0.47460000000000002</v>
      </c>
    </row>
    <row r="25" spans="1:3" ht="15" customHeight="1" x14ac:dyDescent="0.25">
      <c r="B25" s="15" t="s">
        <v>34</v>
      </c>
      <c r="C25" s="45">
        <v>0.32340000000000002</v>
      </c>
    </row>
    <row r="26" spans="1:3" ht="15" customHeight="1" x14ac:dyDescent="0.25">
      <c r="B26" s="15" t="s">
        <v>35</v>
      </c>
      <c r="C26" s="45">
        <v>8.6500000000000007E-2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0.29181609532021502</v>
      </c>
    </row>
    <row r="30" spans="1:3" ht="14.25" customHeight="1" x14ac:dyDescent="0.25">
      <c r="B30" s="25" t="s">
        <v>38</v>
      </c>
      <c r="C30" s="99">
        <v>5.8372304444056097E-2</v>
      </c>
    </row>
    <row r="31" spans="1:3" ht="14.25" customHeight="1" x14ac:dyDescent="0.25">
      <c r="B31" s="25" t="s">
        <v>39</v>
      </c>
      <c r="C31" s="99">
        <v>0.119823270172546</v>
      </c>
    </row>
    <row r="32" spans="1:3" ht="14.25" customHeight="1" x14ac:dyDescent="0.25">
      <c r="B32" s="25" t="s">
        <v>40</v>
      </c>
      <c r="C32" s="99">
        <v>0.52998833006318302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8.2189807963599897</v>
      </c>
    </row>
    <row r="38" spans="1:5" ht="15" customHeight="1" x14ac:dyDescent="0.25">
      <c r="B38" s="11" t="s">
        <v>45</v>
      </c>
      <c r="C38" s="43">
        <v>12.918344055068999</v>
      </c>
      <c r="D38" s="12"/>
      <c r="E38" s="13"/>
    </row>
    <row r="39" spans="1:5" ht="15" customHeight="1" x14ac:dyDescent="0.25">
      <c r="B39" s="11" t="s">
        <v>46</v>
      </c>
      <c r="C39" s="43">
        <v>15.0113436667613</v>
      </c>
      <c r="D39" s="12"/>
      <c r="E39" s="12"/>
    </row>
    <row r="40" spans="1:5" ht="15" customHeight="1" x14ac:dyDescent="0.25">
      <c r="B40" s="11" t="s">
        <v>47</v>
      </c>
      <c r="C40" s="100">
        <v>0.43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8.7540649100000003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6.1146999999999998E-3</v>
      </c>
      <c r="D45" s="12"/>
    </row>
    <row r="46" spans="1:5" ht="15.75" customHeight="1" x14ac:dyDescent="0.25">
      <c r="B46" s="11" t="s">
        <v>52</v>
      </c>
      <c r="C46" s="45">
        <v>7.2286500000000004E-2</v>
      </c>
      <c r="D46" s="12"/>
    </row>
    <row r="47" spans="1:5" ht="15.75" customHeight="1" x14ac:dyDescent="0.25">
      <c r="B47" s="11" t="s">
        <v>53</v>
      </c>
      <c r="C47" s="45">
        <v>8.8581800000000002E-2</v>
      </c>
      <c r="D47" s="12"/>
      <c r="E47" s="13"/>
    </row>
    <row r="48" spans="1:5" ht="15" customHeight="1" x14ac:dyDescent="0.25">
      <c r="B48" s="11" t="s">
        <v>54</v>
      </c>
      <c r="C48" s="46">
        <v>0.83301700000000001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0.57259000000000004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6.5984119999999896E-2</v>
      </c>
    </row>
    <row r="63" spans="1:4" ht="15.75" customHeight="1" x14ac:dyDescent="0.3">
      <c r="A63" s="4"/>
    </row>
  </sheetData>
  <sheetProtection algorithmName="SHA-512" hashValue="8jGgyIYjz43V4kk2qH281j2WAzQJOf1AKs8kpmnr0rGZ84GpMKPxef4Vap1as6tcgWscNNukSBY1W8d0vMLFoQ==" saltValue="CNkBDFLB5gGjeSQEEbfB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42.533893708163482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44.807550932125316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171.46801836850591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0.88653988856092558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14.332612801245681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14.332612801245681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14.332612801245681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14.332612801245681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14.332612801245681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14.332612801245681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0.38901621782286311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4.0260706086583404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4.0260706086583404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0.38</v>
      </c>
      <c r="C21" s="98">
        <v>0.95</v>
      </c>
      <c r="D21" s="56">
        <v>8.8560391003737333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24.509852846612429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4.7482493984987979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20.698417778852551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78.281838017014053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0.5324638758293635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0.79117266352621562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0.98167939343542798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4.645638405644835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DHraR3OS1UC34Dy0dUQ4OJualQxK+QvaBOJALN76lrtmDqaK3C/1bIw99YB0pAif8lTfQ99qfo3/qemUh/zXlg==" saltValue="IrvXf/RDwf1SKevk04bB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Oy/gjP3+yxgBcBU2mTgqSpefKsY0XZzYPV+JNJaWAlLRch4To2oAJJ/RwM51pYgh6OoabwwllT7p1JyvcvVqsg==" saltValue="kUNsIuChCXOQot8znJKp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fOz90O/zGiWA2z+R3zfEM9ngZF6CflYUv2rIPDYFdvw6C3NhKIbVVvEekJZRv4BeDYaJHjTu5tUQhMMYkzCWZg==" saltValue="ydm4VhgGd3/bkjGzk7zLG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M7DDtv3rJLW4y6OPtcJjOitPpqpn6inIQ28ULlieYaUUe/eGYIhjFUXz69x1sR1crW1JWLkr7lIv6KpwjSi2YA==" saltValue="HAXUcU5X3qS7U+CO4DX9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0.68900000000000006</v>
      </c>
      <c r="E10" s="60">
        <f>IF(ISBLANK(comm_deliv), frac_children_health_facility,1)</f>
        <v>0.68900000000000006</v>
      </c>
      <c r="F10" s="60">
        <f>IF(ISBLANK(comm_deliv), frac_children_health_facility,1)</f>
        <v>0.68900000000000006</v>
      </c>
      <c r="G10" s="60">
        <f>IF(ISBLANK(comm_deliv), frac_children_health_facility,1)</f>
        <v>0.68900000000000006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0.83599999999999997</v>
      </c>
      <c r="I18" s="60">
        <f>frac_PW_health_facility</f>
        <v>0.83599999999999997</v>
      </c>
      <c r="J18" s="60">
        <f>frac_PW_health_facility</f>
        <v>0.83599999999999997</v>
      </c>
      <c r="K18" s="60">
        <f>frac_PW_health_facility</f>
        <v>0.83599999999999997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0.49700000000000011</v>
      </c>
      <c r="M24" s="60">
        <f>famplan_unmet_need</f>
        <v>0.49700000000000011</v>
      </c>
      <c r="N24" s="60">
        <f>famplan_unmet_need</f>
        <v>0.49700000000000011</v>
      </c>
      <c r="O24" s="60">
        <f>famplan_unmet_need</f>
        <v>0.49700000000000011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0.15610905507507314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6.6903880746459907E-2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9.4082095916747974E-2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0.68290496826171898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wdMwf2UN13k71JxYaocGodtaelajnOo4QY4cHJj6ajxAoQ6w3s9/38zyyEdIwkhd9wuk8bIOWpGFIrn207jjA==" saltValue="ltWdQ+1ZG53Xqqkm2asij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wgEqUMlVXuBhsEgubBWytSaPBsEUHpA+A9nawJQIl8SCr/B4BFVCChXKFU0yvFytfDlShVUjHl9ERG/VAioLYQ==" saltValue="JZD8oLZnMHcUj0F7TMQ7y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g9bMs+cskymJAPvf16/Ab/XNrkzRr0WUkEDb9XzoIWrNTHNP2bRi6i7OhTDRhRJOexRx9MTtr+p1P6aPjZsog==" saltValue="UxnHynb0LlQtQulvLA8xM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3J+BORocoVUhSLpoekaeUjFmbOlmh8TT7b03qpVreNjWyAobckgNYv8rKTMu4yzD2ae0U+BCYr9aEiuvkuYgA==" saltValue="8n+9BzfyLjFTAY9RbIXp4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a68eJLV/vA1ReLEpOI2FJyRWEo4Ezqdx3O4GW5p9zYcePL7edAT+g+WhdEvWC+SPutDQuZpeLyGqxQQ9xptEw==" saltValue="KHHlfKjkWuaWgwnE/yXKl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IsFGukry9xP2F7nQId1pnc4Lpxit7Jr6If4E0dz1PteIz2FdJqRBtfCyMxaUlBj3eV4RGOGDRQIidJZwYsJiQ==" saltValue="w5M8f9wkKokgE5WUCtT9k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7094.9679999999998</v>
      </c>
      <c r="C2" s="49">
        <v>13000</v>
      </c>
      <c r="D2" s="49">
        <v>18100</v>
      </c>
      <c r="E2" s="49">
        <v>1143000</v>
      </c>
      <c r="F2" s="49">
        <v>788000</v>
      </c>
      <c r="G2" s="17">
        <f t="shared" ref="G2:G11" si="0">C2+D2+E2+F2</f>
        <v>1962100</v>
      </c>
      <c r="H2" s="17">
        <f t="shared" ref="H2:H11" si="1">(B2 + stillbirth*B2/(1000-stillbirth))/(1-abortion)</f>
        <v>8133.6662789256297</v>
      </c>
      <c r="I2" s="17">
        <f t="shared" ref="I2:I11" si="2">G2-H2</f>
        <v>1953966.3337210743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7152.5429999999997</v>
      </c>
      <c r="C3" s="50">
        <v>13000</v>
      </c>
      <c r="D3" s="50">
        <v>19300</v>
      </c>
      <c r="E3" s="50">
        <v>1171000</v>
      </c>
      <c r="F3" s="50">
        <v>820000</v>
      </c>
      <c r="G3" s="17">
        <f t="shared" si="0"/>
        <v>2023300</v>
      </c>
      <c r="H3" s="17">
        <f t="shared" si="1"/>
        <v>8199.6702180567336</v>
      </c>
      <c r="I3" s="17">
        <f t="shared" si="2"/>
        <v>2015100.3297819432</v>
      </c>
    </row>
    <row r="4" spans="1:9" ht="15.75" customHeight="1" x14ac:dyDescent="0.25">
      <c r="A4" s="5">
        <f t="shared" si="3"/>
        <v>2023</v>
      </c>
      <c r="B4" s="49">
        <v>7238.8639999999996</v>
      </c>
      <c r="C4" s="50">
        <v>13000</v>
      </c>
      <c r="D4" s="50">
        <v>19600</v>
      </c>
      <c r="E4" s="50">
        <v>1200000</v>
      </c>
      <c r="F4" s="50">
        <v>853000</v>
      </c>
      <c r="G4" s="17">
        <f t="shared" si="0"/>
        <v>2085600</v>
      </c>
      <c r="H4" s="17">
        <f t="shared" si="1"/>
        <v>8298.6285511828519</v>
      </c>
      <c r="I4" s="17">
        <f t="shared" si="2"/>
        <v>2077301.3714488172</v>
      </c>
    </row>
    <row r="5" spans="1:9" ht="15.75" customHeight="1" x14ac:dyDescent="0.25">
      <c r="A5" s="5">
        <f t="shared" si="3"/>
        <v>2024</v>
      </c>
      <c r="B5" s="49">
        <v>7322.1150000000007</v>
      </c>
      <c r="C5" s="50">
        <v>13000</v>
      </c>
      <c r="D5" s="50">
        <v>19900</v>
      </c>
      <c r="E5" s="50">
        <v>1227000</v>
      </c>
      <c r="F5" s="50">
        <v>886000</v>
      </c>
      <c r="G5" s="17">
        <f t="shared" si="0"/>
        <v>2145900</v>
      </c>
      <c r="H5" s="17">
        <f t="shared" si="1"/>
        <v>8394.0674384881713</v>
      </c>
      <c r="I5" s="17">
        <f t="shared" si="2"/>
        <v>2137505.9325615116</v>
      </c>
    </row>
    <row r="6" spans="1:9" ht="15.75" customHeight="1" x14ac:dyDescent="0.25">
      <c r="A6" s="5">
        <f t="shared" si="3"/>
        <v>2025</v>
      </c>
      <c r="B6" s="49">
        <v>7402.2960000000003</v>
      </c>
      <c r="C6" s="50">
        <v>14000</v>
      </c>
      <c r="D6" s="50">
        <v>21200</v>
      </c>
      <c r="E6" s="50">
        <v>1256000</v>
      </c>
      <c r="F6" s="50">
        <v>918000</v>
      </c>
      <c r="G6" s="17">
        <f t="shared" si="0"/>
        <v>2209200</v>
      </c>
      <c r="H6" s="17">
        <f t="shared" si="1"/>
        <v>8485.9868799726901</v>
      </c>
      <c r="I6" s="17">
        <f t="shared" si="2"/>
        <v>2200714.0131200273</v>
      </c>
    </row>
    <row r="7" spans="1:9" ht="15.75" customHeight="1" x14ac:dyDescent="0.25">
      <c r="A7" s="5">
        <f t="shared" si="3"/>
        <v>2026</v>
      </c>
      <c r="B7" s="49">
        <v>7485.6314000000002</v>
      </c>
      <c r="C7" s="50">
        <v>14000</v>
      </c>
      <c r="D7" s="50">
        <v>21600</v>
      </c>
      <c r="E7" s="50">
        <v>1284000</v>
      </c>
      <c r="F7" s="50">
        <v>951000</v>
      </c>
      <c r="G7" s="17">
        <f t="shared" si="0"/>
        <v>2270600</v>
      </c>
      <c r="H7" s="17">
        <f t="shared" si="1"/>
        <v>8581.5225233780984</v>
      </c>
      <c r="I7" s="17">
        <f t="shared" si="2"/>
        <v>2262018.477476622</v>
      </c>
    </row>
    <row r="8" spans="1:9" ht="15.75" customHeight="1" x14ac:dyDescent="0.25">
      <c r="A8" s="5">
        <f t="shared" si="3"/>
        <v>2027</v>
      </c>
      <c r="B8" s="49">
        <v>7596.1732000000002</v>
      </c>
      <c r="C8" s="50">
        <v>14000</v>
      </c>
      <c r="D8" s="50">
        <v>22000</v>
      </c>
      <c r="E8" s="50">
        <v>1313000</v>
      </c>
      <c r="F8" s="50">
        <v>983000</v>
      </c>
      <c r="G8" s="17">
        <f t="shared" si="0"/>
        <v>2332000</v>
      </c>
      <c r="H8" s="17">
        <f t="shared" si="1"/>
        <v>8708.2475644313818</v>
      </c>
      <c r="I8" s="17">
        <f t="shared" si="2"/>
        <v>2323291.7524355687</v>
      </c>
    </row>
    <row r="9" spans="1:9" ht="15.75" customHeight="1" x14ac:dyDescent="0.25">
      <c r="A9" s="5">
        <f t="shared" si="3"/>
        <v>2028</v>
      </c>
      <c r="B9" s="49">
        <v>7673.5907999999999</v>
      </c>
      <c r="C9" s="50">
        <v>14000</v>
      </c>
      <c r="D9" s="50">
        <v>23000</v>
      </c>
      <c r="E9" s="50">
        <v>1343000</v>
      </c>
      <c r="F9" s="50">
        <v>1015000</v>
      </c>
      <c r="G9" s="17">
        <f t="shared" si="0"/>
        <v>2395000</v>
      </c>
      <c r="H9" s="17">
        <f t="shared" si="1"/>
        <v>8796.9990461174657</v>
      </c>
      <c r="I9" s="17">
        <f t="shared" si="2"/>
        <v>2386203.0009538825</v>
      </c>
    </row>
    <row r="10" spans="1:9" ht="15.75" customHeight="1" x14ac:dyDescent="0.25">
      <c r="A10" s="5">
        <f t="shared" si="3"/>
        <v>2029</v>
      </c>
      <c r="B10" s="49">
        <v>7748.1903999999986</v>
      </c>
      <c r="C10" s="50">
        <v>14000</v>
      </c>
      <c r="D10" s="50">
        <v>24000</v>
      </c>
      <c r="E10" s="50">
        <v>1375000</v>
      </c>
      <c r="F10" s="50">
        <v>1046000</v>
      </c>
      <c r="G10" s="17">
        <f t="shared" si="0"/>
        <v>2459000</v>
      </c>
      <c r="H10" s="17">
        <f t="shared" si="1"/>
        <v>8882.5199746038707</v>
      </c>
      <c r="I10" s="17">
        <f t="shared" si="2"/>
        <v>2450117.4800253962</v>
      </c>
    </row>
    <row r="11" spans="1:9" ht="15.75" customHeight="1" x14ac:dyDescent="0.25">
      <c r="A11" s="5">
        <f t="shared" si="3"/>
        <v>2030</v>
      </c>
      <c r="B11" s="49">
        <v>7819.9719999999998</v>
      </c>
      <c r="C11" s="50">
        <v>15000</v>
      </c>
      <c r="D11" s="50">
        <v>24000</v>
      </c>
      <c r="E11" s="50">
        <v>1406000</v>
      </c>
      <c r="F11" s="50">
        <v>1077000</v>
      </c>
      <c r="G11" s="17">
        <f t="shared" si="0"/>
        <v>2522000</v>
      </c>
      <c r="H11" s="17">
        <f t="shared" si="1"/>
        <v>8964.8103498906003</v>
      </c>
      <c r="I11" s="17">
        <f t="shared" si="2"/>
        <v>2513035.1896501095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3PlgZOLPbwx4vn/8ZiZIuvn4czB/LEdfQoyLuIOSHLwWVwS+qihVGIaXZBE9d1BgBsFRtQ7NanvCojWxS5T1g==" saltValue="8TZY7uC+ifOZRR3L4nBEV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Yq97gLW7/5Gx0+oudHc/xJq+6hXiQJj67j7c20nhiQ5N4ptM17tQTz5o+BM5ceIrwZKvzWGpOqgSJ2c1eUYWBQ==" saltValue="ml3jfsEOy+FyThOEGrM5N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h1p0FPRxdlKQw0p2pazOw1l2ZUsf7ICc6lU2ghtLI16ltChM1H513WGVovkMflCShmj0WOyXiQ/oo3MoNDFgQ==" saltValue="nX9suY3fzIbwtTNVebjY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iJ7JEgOMiFCt2dRWhicRWX6uX0c+5Yp0ciih5n46gXPkwO0X7M4/+ssi+0MU1+cUh2BZonKs2e9T2UtHAgsU+A==" saltValue="woa312F/737DsuilrXoc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0.58640400123549707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0.52900423068321278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0.385230184451893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0.33172822972142291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0.90168620472774641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aAFvVu1ggrravoC7/0/wvEoxIQmobFJGtB3MHtzBl6tnDjzVJSHZAPq/o6dXsyMBlZMC0E3slGoTFPBLUNJcLQ==" saltValue="FQIunVc5smn9hH+OM6bS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Ke++CaglMwXN86FGkC0aRwmzFL45vX8bDS2uIBTY259/mYqBJJmTdts/M7YfyKI/MkeF+u3M+pNIO844trgSdQ==" saltValue="J7OQRfu+6N/XJi1bhMmX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0.40887069822639055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0.58078235439400949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0.58078235439400949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0.59654178674351588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0.59654178674351588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0.59654178674351588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0.59654178674351588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0.64120963608405956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0.64120963608405956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0.64120963608405956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0.64120963608405956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0.51829106880413578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0.68304882607261597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0.68304882607261597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0.69696969696969702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0.69696969696969702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0.69696969696969702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0.69696969696969702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0.73544973544973546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0.73544973544973546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0.73544973544973546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0.73544973544973546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0.23998627243850443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0.38742879707359085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0.38742879707359085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0.40298507462686567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0.40298507462686567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0.40298507462686567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0.40298507462686567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0.44929965281934647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0.44929965281934647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0.44929965281934647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0.44929965281934647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0.38561091160079236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0.55695722221050536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0.55695722221050536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0.5729537366548042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0.5729537366548042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0.5729537366548042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0.5729537366548042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0.61856325492689135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0.61856325492689135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0.61856325492689135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0.61856325492689135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0.8968774614445415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0.94571138708658431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0.94571138708658431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0.94895789025946398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0.94895789025946398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0.94895789025946398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0.94895789025946398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0.95739544131222054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0.95739544131222054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0.95739544131222054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0.95739544131222054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0.75570039127187927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0.86103000213587477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0.86103000213587477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0.8686371100164203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0.8686371100164203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0.8686371100164203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0.8686371100164203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0.88879621907144857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0.88879621907144857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0.88879621907144857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0.88879621907144857</v>
      </c>
    </row>
  </sheetData>
  <sheetProtection algorithmName="SHA-512" hashValue="OwwRpE8w00UeBDMe2/UNX/za3DaNWQTMFtokJ8ScRCNy/V/ur6fZkL02mOkDRsdKaRY2FX4Ue2SF72S0XPMBcA==" saltValue="qB9mZ7q6nNt6cCWooNRG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0.74170348707360212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0.7440491335337196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0.745353877631726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0.74788018795272793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0.73527725982053405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0.73440883160208181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0.73499814803082997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0.73961104081900531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0.63699954768152778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0.6398343128608831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0.64141427681702268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0.64447990851450587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0.62927041290066987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0.62823005984573166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0.62893593737451348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0.63447690715147409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0.85554370690879356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0.85705478687511005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0.85789349183517105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0.85951375066778668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0.85138223037876182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0.85081740800339978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0.85120076096774988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0.85419218079688974</v>
      </c>
    </row>
  </sheetData>
  <sheetProtection algorithmName="SHA-512" hashValue="zmNT44DmTnQzmNmWqzmWkPykee/UPQHGl4lvSMj18+bkHgloSf/p6eJOL5cHduI6G1h9x6d/4ptDrIc2MyClvA==" saltValue="g6moTIRwqAfchFYdX0xX4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PbdanBzJnSioGib0NEbYN2MCtuk4BtRqqEvAPxHZuhmluMPlTIGmSKthni2JM2knGGuNgMUQYYmFwZEqRrN7Uw==" saltValue="Ja5nN3jDqcwD8Ei/qTE4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iZO8JkNilpomsATKYLF7ePcTYR2MURx65L1FRuMTME2i3PsQDweUreVG6HcckMV0GL4cXmmyoWbL1VVTCLszoA==" saltValue="SUt75LTpAMtdSc/wPRWNG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0.1099098311207016</v>
      </c>
    </row>
    <row r="5" spans="1:8" ht="15.75" customHeight="1" x14ac:dyDescent="0.25">
      <c r="B5" s="19" t="s">
        <v>80</v>
      </c>
      <c r="C5" s="101">
        <v>5.0164789484858682E-2</v>
      </c>
    </row>
    <row r="6" spans="1:8" ht="15.75" customHeight="1" x14ac:dyDescent="0.25">
      <c r="B6" s="19" t="s">
        <v>81</v>
      </c>
      <c r="C6" s="101">
        <v>0.11449268097059249</v>
      </c>
    </row>
    <row r="7" spans="1:8" ht="15.75" customHeight="1" x14ac:dyDescent="0.25">
      <c r="B7" s="19" t="s">
        <v>82</v>
      </c>
      <c r="C7" s="101">
        <v>0.40230068992180468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0.23932824963981991</v>
      </c>
    </row>
    <row r="10" spans="1:8" ht="15.75" customHeight="1" x14ac:dyDescent="0.25">
      <c r="B10" s="19" t="s">
        <v>85</v>
      </c>
      <c r="C10" s="101">
        <v>8.380375886222266E-2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5">
      <c r="B15" s="19" t="s">
        <v>88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5">
      <c r="B16" s="19" t="s">
        <v>89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5">
      <c r="B17" s="19" t="s">
        <v>90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5">
      <c r="B22" s="19" t="s">
        <v>95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4.7837044999999988E-2</v>
      </c>
    </row>
    <row r="27" spans="1:8" ht="15.75" customHeight="1" x14ac:dyDescent="0.25">
      <c r="B27" s="19" t="s">
        <v>102</v>
      </c>
      <c r="C27" s="101">
        <v>1.836863E-2</v>
      </c>
    </row>
    <row r="28" spans="1:8" ht="15.75" customHeight="1" x14ac:dyDescent="0.25">
      <c r="B28" s="19" t="s">
        <v>103</v>
      </c>
      <c r="C28" s="101">
        <v>0.231175139</v>
      </c>
    </row>
    <row r="29" spans="1:8" ht="15.75" customHeight="1" x14ac:dyDescent="0.25">
      <c r="B29" s="19" t="s">
        <v>104</v>
      </c>
      <c r="C29" s="101">
        <v>0.138527135</v>
      </c>
    </row>
    <row r="30" spans="1:8" ht="15.75" customHeight="1" x14ac:dyDescent="0.25">
      <c r="B30" s="19" t="s">
        <v>2</v>
      </c>
      <c r="C30" s="101">
        <v>4.9111505E-2</v>
      </c>
    </row>
    <row r="31" spans="1:8" ht="15.75" customHeight="1" x14ac:dyDescent="0.25">
      <c r="B31" s="19" t="s">
        <v>105</v>
      </c>
      <c r="C31" s="101">
        <v>6.9658183999999998E-2</v>
      </c>
    </row>
    <row r="32" spans="1:8" ht="15.75" customHeight="1" x14ac:dyDescent="0.25">
      <c r="B32" s="19" t="s">
        <v>106</v>
      </c>
      <c r="C32" s="101">
        <v>0.14941447299999999</v>
      </c>
    </row>
    <row r="33" spans="2:3" ht="15.75" customHeight="1" x14ac:dyDescent="0.25">
      <c r="B33" s="19" t="s">
        <v>107</v>
      </c>
      <c r="C33" s="101">
        <v>0.122223571</v>
      </c>
    </row>
    <row r="34" spans="2:3" ht="15.75" customHeight="1" x14ac:dyDescent="0.25">
      <c r="B34" s="19" t="s">
        <v>108</v>
      </c>
      <c r="C34" s="101">
        <v>0.173684317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vwJ6liwmgJb8iElGbDEhaGqYAHTneYbN1BowwPvnM6vm73BwEQvQjk8Dbz/JgdNGcUEeBlON5mT9pc4rwj+TpQ==" saltValue="bDQ/TDy/ziulY631CIOpJ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0.73811573149999998</v>
      </c>
      <c r="D14" s="54">
        <v>0.73101439726399997</v>
      </c>
      <c r="E14" s="54">
        <v>0.73101439726399997</v>
      </c>
      <c r="F14" s="54">
        <v>0.46123497697700011</v>
      </c>
      <c r="G14" s="54">
        <v>0.46123497697700011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0.42263768669958501</v>
      </c>
      <c r="D15" s="52">
        <f t="shared" si="0"/>
        <v>0.41857153372939376</v>
      </c>
      <c r="E15" s="52">
        <f t="shared" si="0"/>
        <v>0.41857153372939376</v>
      </c>
      <c r="F15" s="52">
        <f t="shared" si="0"/>
        <v>0.26409853546726053</v>
      </c>
      <c r="G15" s="52">
        <f t="shared" si="0"/>
        <v>0.26409853546726053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jee36yiFd5eTOuljeQszXc5iEtov7ZqGISCoqkgVj/U29iIVN2/1oOZkIy7zsO3cRvu6naI1Ura0U/LoihaHTw==" saltValue="V/wx978tx4l+pvV/cN0b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130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y9YZ1vSIh0GRClQQcQDL9KVwaEM4KgMJiGbIPcayCia/gBjwK5fFUyBSYP+ucKk14RdWhH8gtjbNbU2QRNLlUA==" saltValue="zhEorE2eNcP6gas1YN87F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p4ilmB1qP4CpNyZTYC+Jw5iW8BxpLQAifnECpgiyx56cB+KIQT6ZIiwHihbMK2syClYUxcARJr+PiY8dvkI3g==" saltValue="xFPNsV/rFeyib3QoWvHty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saE/WpbPtPb9OYVbP250019LNHG3EraIzhC6x1022eYiffvYbDgCTV8B7rM4yG8SPhC1wMFxRUxAsj0sGs0QYQ==" saltValue="HQV7p2h0DzaqgvlUhhX6/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D4DDoYar5MQssNY4IC92eMrXSM1nfVvexHEcW4kti6CVVASCH5cSnD/h9A7Wz8roVawu5QczuQGNmvATBtJw5Q==" saltValue="LZtxZChG8mcZF/EKaeNgC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SMA5uL9tJEWzmVXgjZbwL0wMkD1tPCan7Y5noqINPtOWUPxDpD78zxUBGRSZSz4cm4gnzU2KWZ0RaQu+U+sE+Q==" saltValue="KMD7d/Pmq4kgWrdUpUtCu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2024-03-18T01:57:58Z</dcterms:modified>
</cp:coreProperties>
</file>