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536E57B1-7DE8-4C01-B958-B3403E96E3D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H11" i="2"/>
  <c r="I11" i="2" s="1"/>
  <c r="G11" i="2"/>
  <c r="H10" i="2"/>
  <c r="G10" i="2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9" i="2" s="1"/>
  <c r="C33" i="1"/>
  <c r="C20" i="1"/>
  <c r="I10" i="2" l="1"/>
  <c r="I39" i="2"/>
  <c r="I4" i="2"/>
  <c r="A19" i="2"/>
  <c r="A27" i="2"/>
  <c r="A35" i="2"/>
  <c r="A12" i="2"/>
  <c r="A13" i="2"/>
  <c r="A21" i="2"/>
  <c r="A29" i="2"/>
  <c r="A37" i="2"/>
  <c r="A14" i="2"/>
  <c r="A40" i="2"/>
  <c r="A15" i="2"/>
  <c r="A23" i="2"/>
  <c r="A31" i="2"/>
  <c r="A22" i="2"/>
  <c r="A30" i="2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36" i="2"/>
  <c r="A17" i="2"/>
  <c r="A25" i="2"/>
  <c r="A33" i="2"/>
  <c r="A20" i="2"/>
  <c r="A28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<sst xmlns="http://schemas.openxmlformats.org/spreadsheetml/2006/main" count="2092" uniqueCount="337">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</sst>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231460.4296875</v>
      </c>
    </row>
    <row r="8" spans="1:3" ht="15" customHeight="1" x14ac:dyDescent="0.25">
      <c r="B8" s="5" t="s">
        <v>19</v>
      </c>
      <c r="C8" s="44">
        <v>1.4999999999999999E-2</v>
      </c>
    </row>
    <row r="9" spans="1:3" ht="15" customHeight="1" x14ac:dyDescent="0.25">
      <c r="B9" s="5" t="s">
        <v>20</v>
      </c>
      <c r="C9" s="45">
        <v>0.97</v>
      </c>
    </row>
    <row r="10" spans="1:3" ht="15" customHeight="1" x14ac:dyDescent="0.25">
      <c r="B10" s="5" t="s">
        <v>21</v>
      </c>
      <c r="C10" s="45">
        <v>0.41391979217529301</v>
      </c>
    </row>
    <row r="11" spans="1:3" ht="15" customHeight="1" x14ac:dyDescent="0.25">
      <c r="B11" s="5" t="s">
        <v>22</v>
      </c>
      <c r="C11" s="45">
        <v>0.7609999999999999</v>
      </c>
    </row>
    <row r="12" spans="1:3" ht="15" customHeight="1" x14ac:dyDescent="0.25">
      <c r="B12" s="5" t="s">
        <v>23</v>
      </c>
      <c r="C12" s="45">
        <v>0.59599999999999997</v>
      </c>
    </row>
    <row r="13" spans="1:3" ht="15" customHeight="1" x14ac:dyDescent="0.25">
      <c r="B13" s="5" t="s">
        <v>24</v>
      </c>
      <c r="C13" s="45">
        <v>0.19400000000000001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0.12809999999999999</v>
      </c>
    </row>
    <row r="24" spans="1:3" ht="15" customHeight="1" x14ac:dyDescent="0.25">
      <c r="B24" s="15" t="s">
        <v>33</v>
      </c>
      <c r="C24" s="45">
        <v>0.52129999999999999</v>
      </c>
    </row>
    <row r="25" spans="1:3" ht="15" customHeight="1" x14ac:dyDescent="0.25">
      <c r="B25" s="15" t="s">
        <v>34</v>
      </c>
      <c r="C25" s="45">
        <v>0.2964</v>
      </c>
    </row>
    <row r="26" spans="1:3" ht="15" customHeight="1" x14ac:dyDescent="0.25">
      <c r="B26" s="15" t="s">
        <v>35</v>
      </c>
      <c r="C26" s="45">
        <v>5.4199999999999998E-2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0.19675086525509</v>
      </c>
    </row>
    <row r="30" spans="1:3" ht="14.25" customHeight="1" x14ac:dyDescent="0.25">
      <c r="B30" s="25" t="s">
        <v>38</v>
      </c>
      <c r="C30" s="99">
        <v>5.4334968835213812E-2</v>
      </c>
    </row>
    <row r="31" spans="1:3" ht="14.25" customHeight="1" x14ac:dyDescent="0.25">
      <c r="B31" s="25" t="s">
        <v>39</v>
      </c>
      <c r="C31" s="99">
        <v>0.12809177283586601</v>
      </c>
    </row>
    <row r="32" spans="1:3" ht="14.25" customHeight="1" x14ac:dyDescent="0.25">
      <c r="B32" s="25" t="s">
        <v>40</v>
      </c>
      <c r="C32" s="99">
        <v>0.62082239307383003</v>
      </c>
    </row>
    <row r="33" spans="1:5" ht="13" customHeight="1" x14ac:dyDescent="0.25">
      <c r="B33" s="27" t="s">
        <v>41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29.005217026656702</v>
      </c>
    </row>
    <row r="38" spans="1:5" ht="15" customHeight="1" x14ac:dyDescent="0.25">
      <c r="B38" s="11" t="s">
        <v>45</v>
      </c>
      <c r="C38" s="43">
        <v>60.412524959319803</v>
      </c>
      <c r="D38" s="12"/>
      <c r="E38" s="13"/>
    </row>
    <row r="39" spans="1:5" ht="15" customHeight="1" x14ac:dyDescent="0.25">
      <c r="B39" s="11" t="s">
        <v>46</v>
      </c>
      <c r="C39" s="43">
        <v>81.846654138467002</v>
      </c>
      <c r="D39" s="12"/>
      <c r="E39" s="12"/>
    </row>
    <row r="40" spans="1:5" ht="15" customHeight="1" x14ac:dyDescent="0.25">
      <c r="B40" s="11" t="s">
        <v>47</v>
      </c>
      <c r="C40" s="100">
        <v>3.01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15.07910517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2.8584999999999999E-3</v>
      </c>
      <c r="D45" s="12"/>
    </row>
    <row r="46" spans="1:5" ht="15.75" customHeight="1" x14ac:dyDescent="0.25">
      <c r="B46" s="11" t="s">
        <v>52</v>
      </c>
      <c r="C46" s="45">
        <v>8.5482000000000002E-2</v>
      </c>
      <c r="D46" s="12"/>
    </row>
    <row r="47" spans="1:5" ht="15.75" customHeight="1" x14ac:dyDescent="0.25">
      <c r="B47" s="11" t="s">
        <v>53</v>
      </c>
      <c r="C47" s="45">
        <v>0.14246629999999999</v>
      </c>
      <c r="D47" s="12"/>
      <c r="E47" s="13"/>
    </row>
    <row r="48" spans="1:5" ht="15" customHeight="1" x14ac:dyDescent="0.25">
      <c r="B48" s="11" t="s">
        <v>54</v>
      </c>
      <c r="C48" s="46">
        <v>0.76919320000000002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0.42923099999999997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0.10321427</v>
      </c>
    </row>
    <row r="63" spans="1:4" ht="15.75" customHeight="1" x14ac:dyDescent="0.3">
      <c r="A63" s="4"/>
    </row>
  </sheetData>
  <sheetProtection algorithmName="SHA-512" hashValue="p4ivLO2/IU2SkfWGRgBw7BvOTwdp4RVSN/kCBwbckClLIZzSQoTExRg2Y8TsBH7YXyvJ0Br35IIi3KW1TD3xOA==" saltValue="vtY7ifbLAhaKEfmSleQB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49.266516263145533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39.683720380903551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277.01994750756228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0.71839098168186444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12.81601982469946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12.81601982469946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12.81601982469946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12.81601982469946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12.81601982469946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12.81601982469946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0.51560582851631831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0.65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6.4276517687842469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6.4276517687842469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6.3700694345543054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22.013507436034541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4.1567379002909028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18.37373470672004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0.40400000000000003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93.648037947344875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0.27944402791567008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1.1023285790628059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0.66312790021524293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2E-3</v>
      </c>
      <c r="C38" s="98">
        <v>0.95</v>
      </c>
      <c r="D38" s="56">
        <v>4.1510025254524336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0.40699999999999997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bcjh2Zseo9hpD5p1ljUHZxFnJlgrVmUWrIe1DQ2q57nnoGyWBrIzckFteRUkcxeBiTD+kYSrIbzH/BBPPeLPsw==" saltValue="vgedX5/485Md+PwuPeWl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d6tYTeTK31f9MqBzYn1z4VUSIGTnMFaHoYtWHP6GI1pGuehP0BLNnp5BgKKC6s5achMOigUf63KZ0KITeOxCow==" saltValue="TG9EnEkaxxvKkiDmItm0e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WXORL5g2U9XZY1ERPiw/ZPU7cbhAhrxSJ+2PzmlycQ5CfwbdhZP9iStUWrLI3nRElggeEZvdkcj1EOmjvxlySQ==" saltValue="QKoc67YXclap00FsmsVH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5">
      <c r="A4" s="3" t="s">
        <v>208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sheetProtection algorithmName="SHA-512" hashValue="HgzOA94d+oBORZCUKzADhAph5WTGdMR43nfWJprwQn7a9VvG7b9i6vKp5/QuAblvgm0O4BpBuAjJjb2C17WQEA==" saltValue="7Hfea0uBCXq9hGL/1394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0.59599999999999997</v>
      </c>
      <c r="E10" s="60">
        <f>IF(ISBLANK(comm_deliv), frac_children_health_facility,1)</f>
        <v>0.59599999999999997</v>
      </c>
      <c r="F10" s="60">
        <f>IF(ISBLANK(comm_deliv), frac_children_health_facility,1)</f>
        <v>0.59599999999999997</v>
      </c>
      <c r="G10" s="60">
        <f>IF(ISBLANK(comm_deliv), frac_children_health_facility,1)</f>
        <v>0.59599999999999997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0.7609999999999999</v>
      </c>
      <c r="I18" s="60">
        <f>frac_PW_health_facility</f>
        <v>0.7609999999999999</v>
      </c>
      <c r="J18" s="60">
        <f>frac_PW_health_facility</f>
        <v>0.7609999999999999</v>
      </c>
      <c r="K18" s="60">
        <f>frac_PW_health_facility</f>
        <v>0.7609999999999999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0.19400000000000001</v>
      </c>
      <c r="M24" s="60">
        <f>famplan_unmet_need</f>
        <v>0.19400000000000001</v>
      </c>
      <c r="N24" s="60">
        <f>famplan_unmet_need</f>
        <v>0.19400000000000001</v>
      </c>
      <c r="O24" s="60">
        <f>famplan_unmet_need</f>
        <v>0.19400000000000001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0.28902545448875422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0.12386805192375179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0.17318670141220088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0.41391979217529301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002PsWej6VA5RaeLwTDfniwPP+DvLBsdKuvfb7QBPwOh87XxQ2ARg1mCoJ3oLfoOf78KWzzRUvYCFuNTeblxKg==" saltValue="N4tS0VT9999ke7UhtOGek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Td4jreL6XBQhBcnp64azs9ODeicQsiEy2AEhceyhm0lwSzwlzbDXSPc6+fiKgURSUA92lap6H+9Mvi9GE1RmiQ==" saltValue="vO6rrlcUGDENAWNdDd/FV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G7BNjbZgBgHp5fhCVgYubZL+jGRhVjLMmrHcNVlbkuPcjrNW0noxH3DzdpQv9vps91AU+lk+tYmya/tfFr75g==" saltValue="rMv8P2kxSIRnyAVu5Qt1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5zOhrG8QxJcx8bB8GciJc7WHQy/RyqDUQgaoMohEJCFoQa34OuwNafylHU33UOCRmKHlgD4Qvt/nPGztBmRc3w==" saltValue="m11hR84iExTWBMoK7AGp9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+szrUtEs6sc5dY+4l7NhDWs1n/zfiLQRAU8NjALr1yhIP1xUwhBWzbOhRWqCfY+K/LDrLOP0M0p1DTZfNQL1g==" saltValue="fqJEaaqNNhFHQdIhAvpR2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+zoK+Kvj9Y24HITt6CoEPp1hHrvglEakz9Nkc/XaF83WKGgxdhiy1HWc5+L/3sTdbw36Lpwww3cSG7ig1QDukA==" saltValue="6A5PMP3xeDJ6wDhIQRo2I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38780.033600000002</v>
      </c>
      <c r="C2" s="49">
        <v>76000</v>
      </c>
      <c r="D2" s="49">
        <v>146000</v>
      </c>
      <c r="E2" s="49">
        <v>119000</v>
      </c>
      <c r="F2" s="49">
        <v>64000</v>
      </c>
      <c r="G2" s="17">
        <f t="shared" ref="G2:G11" si="0">C2+D2+E2+F2</f>
        <v>405000</v>
      </c>
      <c r="H2" s="17">
        <f t="shared" ref="H2:H11" si="1">(B2 + stillbirth*B2/(1000-stillbirth))/(1-abortion)</f>
        <v>44742.902939028725</v>
      </c>
      <c r="I2" s="17">
        <f t="shared" ref="I2:I11" si="2">G2-H2</f>
        <v>360257.09706097125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38664.828399999999</v>
      </c>
      <c r="C3" s="50">
        <v>77000</v>
      </c>
      <c r="D3" s="50">
        <v>145000</v>
      </c>
      <c r="E3" s="50">
        <v>123000</v>
      </c>
      <c r="F3" s="50">
        <v>67000</v>
      </c>
      <c r="G3" s="17">
        <f t="shared" si="0"/>
        <v>412000</v>
      </c>
      <c r="H3" s="17">
        <f t="shared" si="1"/>
        <v>44609.983634862067</v>
      </c>
      <c r="I3" s="17">
        <f t="shared" si="2"/>
        <v>367390.01636513794</v>
      </c>
    </row>
    <row r="4" spans="1:9" ht="15.75" customHeight="1" x14ac:dyDescent="0.25">
      <c r="A4" s="5">
        <f t="shared" si="3"/>
        <v>2023</v>
      </c>
      <c r="B4" s="49">
        <v>38552.716</v>
      </c>
      <c r="C4" s="50">
        <v>79000</v>
      </c>
      <c r="D4" s="50">
        <v>145000</v>
      </c>
      <c r="E4" s="50">
        <v>127000</v>
      </c>
      <c r="F4" s="50">
        <v>70000</v>
      </c>
      <c r="G4" s="17">
        <f t="shared" si="0"/>
        <v>421000</v>
      </c>
      <c r="H4" s="17">
        <f t="shared" si="1"/>
        <v>44480.632683720505</v>
      </c>
      <c r="I4" s="17">
        <f t="shared" si="2"/>
        <v>376519.3673162795</v>
      </c>
    </row>
    <row r="5" spans="1:9" ht="15.75" customHeight="1" x14ac:dyDescent="0.25">
      <c r="A5" s="5">
        <f t="shared" si="3"/>
        <v>2024</v>
      </c>
      <c r="B5" s="49">
        <v>38392.145400000001</v>
      </c>
      <c r="C5" s="50">
        <v>80000</v>
      </c>
      <c r="D5" s="50">
        <v>145000</v>
      </c>
      <c r="E5" s="50">
        <v>130000</v>
      </c>
      <c r="F5" s="50">
        <v>75000</v>
      </c>
      <c r="G5" s="17">
        <f t="shared" si="0"/>
        <v>430000</v>
      </c>
      <c r="H5" s="17">
        <f t="shared" si="1"/>
        <v>44295.372535553397</v>
      </c>
      <c r="I5" s="17">
        <f t="shared" si="2"/>
        <v>385704.62746444659</v>
      </c>
    </row>
    <row r="6" spans="1:9" ht="15.75" customHeight="1" x14ac:dyDescent="0.25">
      <c r="A6" s="5">
        <f t="shared" si="3"/>
        <v>2025</v>
      </c>
      <c r="B6" s="49">
        <v>38184.58</v>
      </c>
      <c r="C6" s="50">
        <v>81000</v>
      </c>
      <c r="D6" s="50">
        <v>146000</v>
      </c>
      <c r="E6" s="50">
        <v>132000</v>
      </c>
      <c r="F6" s="50">
        <v>79000</v>
      </c>
      <c r="G6" s="17">
        <f t="shared" si="0"/>
        <v>438000</v>
      </c>
      <c r="H6" s="17">
        <f t="shared" si="1"/>
        <v>44055.891604683326</v>
      </c>
      <c r="I6" s="17">
        <f t="shared" si="2"/>
        <v>393944.1083953167</v>
      </c>
    </row>
    <row r="7" spans="1:9" ht="15.75" customHeight="1" x14ac:dyDescent="0.25">
      <c r="A7" s="5">
        <f t="shared" si="3"/>
        <v>2026</v>
      </c>
      <c r="B7" s="49">
        <v>38123.217600000004</v>
      </c>
      <c r="C7" s="50">
        <v>83000</v>
      </c>
      <c r="D7" s="50">
        <v>147000</v>
      </c>
      <c r="E7" s="50">
        <v>134000</v>
      </c>
      <c r="F7" s="50">
        <v>83000</v>
      </c>
      <c r="G7" s="17">
        <f t="shared" si="0"/>
        <v>447000</v>
      </c>
      <c r="H7" s="17">
        <f t="shared" si="1"/>
        <v>43985.094040771321</v>
      </c>
      <c r="I7" s="17">
        <f t="shared" si="2"/>
        <v>403014.90595922869</v>
      </c>
    </row>
    <row r="8" spans="1:9" ht="15.75" customHeight="1" x14ac:dyDescent="0.25">
      <c r="A8" s="5">
        <f t="shared" si="3"/>
        <v>2027</v>
      </c>
      <c r="B8" s="49">
        <v>38019.840000000011</v>
      </c>
      <c r="C8" s="50">
        <v>84000</v>
      </c>
      <c r="D8" s="50">
        <v>147000</v>
      </c>
      <c r="E8" s="50">
        <v>135000</v>
      </c>
      <c r="F8" s="50">
        <v>89000</v>
      </c>
      <c r="G8" s="17">
        <f t="shared" si="0"/>
        <v>455000</v>
      </c>
      <c r="H8" s="17">
        <f t="shared" si="1"/>
        <v>43865.820964048929</v>
      </c>
      <c r="I8" s="17">
        <f t="shared" si="2"/>
        <v>411134.17903595109</v>
      </c>
    </row>
    <row r="9" spans="1:9" ht="15.75" customHeight="1" x14ac:dyDescent="0.25">
      <c r="A9" s="5">
        <f t="shared" si="3"/>
        <v>2028</v>
      </c>
      <c r="B9" s="49">
        <v>37899.003200000006</v>
      </c>
      <c r="C9" s="50">
        <v>85000</v>
      </c>
      <c r="D9" s="50">
        <v>148000</v>
      </c>
      <c r="E9" s="50">
        <v>136000</v>
      </c>
      <c r="F9" s="50">
        <v>94000</v>
      </c>
      <c r="G9" s="17">
        <f t="shared" si="0"/>
        <v>463000</v>
      </c>
      <c r="H9" s="17">
        <f t="shared" si="1"/>
        <v>43726.404137605983</v>
      </c>
      <c r="I9" s="17">
        <f t="shared" si="2"/>
        <v>419273.59586239402</v>
      </c>
    </row>
    <row r="10" spans="1:9" ht="15.75" customHeight="1" x14ac:dyDescent="0.25">
      <c r="A10" s="5">
        <f t="shared" si="3"/>
        <v>2029</v>
      </c>
      <c r="B10" s="49">
        <v>37783.676000000007</v>
      </c>
      <c r="C10" s="50">
        <v>86000</v>
      </c>
      <c r="D10" s="50">
        <v>151000</v>
      </c>
      <c r="E10" s="50">
        <v>137000</v>
      </c>
      <c r="F10" s="50">
        <v>98000</v>
      </c>
      <c r="G10" s="17">
        <f t="shared" si="0"/>
        <v>472000</v>
      </c>
      <c r="H10" s="17">
        <f t="shared" si="1"/>
        <v>43593.344074557717</v>
      </c>
      <c r="I10" s="17">
        <f t="shared" si="2"/>
        <v>428406.65592544229</v>
      </c>
    </row>
    <row r="11" spans="1:9" ht="15.75" customHeight="1" x14ac:dyDescent="0.25">
      <c r="A11" s="5">
        <f t="shared" si="3"/>
        <v>2030</v>
      </c>
      <c r="B11" s="49">
        <v>37604.951999999997</v>
      </c>
      <c r="C11" s="50">
        <v>87000</v>
      </c>
      <c r="D11" s="50">
        <v>152000</v>
      </c>
      <c r="E11" s="50">
        <v>137000</v>
      </c>
      <c r="F11" s="50">
        <v>103000</v>
      </c>
      <c r="G11" s="17">
        <f t="shared" si="0"/>
        <v>479000</v>
      </c>
      <c r="H11" s="17">
        <f t="shared" si="1"/>
        <v>43387.139235558418</v>
      </c>
      <c r="I11" s="17">
        <f t="shared" si="2"/>
        <v>435612.8607644416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waib2ppk0Yhbqi+hc7K7dBzVLSJYviO4/QeLClqynN4Gs+g+vW5t+6gk/7FGzoef8d3JO4/OXpXG1oGQtUn1A==" saltValue="Qneh7C+8Jj4l2iFkDY+TE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2.9393246398175905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2.9393246398175905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1.996907030988702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1.996907030988702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1.9856529842848847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1.9856529842848847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1.6015129814865112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1.6015129814865112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4.9892959453666421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4.9892959453666421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2.5316051102451174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2.5316051102451174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IsUc9RqTfiTu0DPTjoctYryzASmE+7RUkL7yrz2MgBfOahlR9IgxXqE6CFIWH8krG1qdyj79icTVgRtAmPFOYw==" saltValue="LA+1tYsqR5s1qdRENF/6K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S99KCRmTAED9d25ndgfHMHNLt9yLMtmOZAk2e79Dj1wHdu3aaSbAf30HDtkFAVTJ2oII+rVgCrGw3STKLtSMtw==" saltValue="fbRn490iGgwFzhefKgZQ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Affif3WTC8HfnQBwYMBdT5y9Y30v3ab+x4KYIGp9S/1+VMo3r7JRDPco9ZBP6XuDMdXokjZL/VIgxuNahOSzVA==" saltValue="SSIaiYDF2OsiPZB59uXq9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0.59126043729038757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0.53626741663052269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0.85646621458076588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0.82669616547809799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0.85646621458076588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0.82669616547809799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0.38999153594744634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0.33822789947181492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0.82177433768423569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0.78660172568325859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0.82177433768423569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0.78660172568325859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0.90345013402807151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0.88208327176989043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0.89162509509555987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0.86802358750273567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0.89162509509555987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0.86802358750273567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ejL/nh+wVPiLAvNCMi8PWy2jHE+nvjzwPnb1Ej9LWdZ2Qg3WAmE2pgDTtgWibd1PdhjXxMU89hZIo8Lpgqr6uA==" saltValue="Cq24oPXT/Xc0Gy+FrB1N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iudnefvVzQCyLmekG3FlX5GdehSYEs838FksKVTZsL1DvZmFNL4ZdqGBkKRi9aG42Bcqxa6LWiLYIY4hFr+etA==" saltValue="3hj4XbXerbJgy9LRfyoD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0.46253768875082307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0.62353295712014978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0.62353295712014978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0.55191396748175647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0.55191396748175647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0.55191396748175647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0.55191396748175647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0.5952821461609622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0.5952821461609622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0.5952821461609622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0.5952821461609622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0.57241279778077414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0.72039139175191524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0.72039139175191524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0.65706447187928674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0.65706447187928674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0.65706447187928674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0.65706447187928674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0.69586374695863773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0.69586374695863773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0.69586374695863773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0.69586374695863773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0.28206336781609981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0.43056463144366364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0.43056463144366364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0.35991985083349565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0.35991985083349565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0.35991985083349565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0.35991985083349565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0.40172718759754461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0.40172718759754461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0.40172718759754461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0.40172718759754461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0.43848956477697826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0.60046605113833462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0.60046605113833462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0.52778215016527619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0.52778215016527619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0.52778215016527619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0.52778215016527619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0.57167332952598515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0.57167332952598515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0.57167332952598515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0.57167332952598515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0.9154061660484607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0.9541833462179804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0.9541833462179804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0.93934860400703524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0.93934860400703524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0.93934860400703524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0.93934860400703524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0.94870391902058693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0.94870391902058693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0.94870391902058693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0.94870391902058693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0.79376232804858848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0.88105475780937059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0.88105475780937059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0.84635476684335853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0.84635476684335853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0.84635476684335853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0.84635476684335853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0.86803906043811052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0.86803906043811052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0.86803906043811052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0.86803906043811052</v>
      </c>
    </row>
  </sheetData>
  <sheetProtection algorithmName="SHA-512" hashValue="vnuStmOr+AWlM0TlXQhq9F6brUqgXrqg5UJ32w5OFfQoQYH5Ifv+Ma3u18tn61wVir23TL7JH3kx/U6Bf4oj1A==" saltValue="Pnq4xQhAZTHEo/Qfc4Lj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0.74223003343713645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0.74111871413081964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0.74358844637279975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0.74789666692531021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0.73715466107416072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0.73034286679623961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0.73498467969751002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0.74274785773843588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0.63763525767751372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0.63629396823825135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0.63927698817682233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0.64449993333282463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0.63152285459365376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0.62337220094371226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0.62891980007635606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0.63826079439656414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0.85588327788139118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0.85516633635470507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0.85675834139744522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0.85952430360946186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0.85260128723480499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0.84816511348604284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0.85119200276680618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0.85621701686227325</v>
      </c>
    </row>
  </sheetData>
  <sheetProtection algorithmName="SHA-512" hashValue="trBQdtWeotYCiyR6hBIidCVcvIzgfRLD+GYH6R95Oer/VARsRaZJJHScGMItrXQ626A8lHhKEkqA2MyIspwgPA==" saltValue="ZbDpCGqnWQaAoc8osdbKp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KWZhjUZpxFmgE28G7/IY2T9HXXdm3fUv8vB2En3EtXMVG+Zxz+cpNH6lJpCkRoPNuTYAAGL3hzJ28mojt1DW+w==" saltValue="0ccqFE39j2T21mbcyViQ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D7A/KuVHm7ACy2MOB5mpxSsUp434sXjGHJTeCHKQLkY5qlLz2XA/SXa10fPKQyJ/jG76PEG3KPOrFT+XleGAqA==" saltValue="Zj7+wUOdE8tkhmLC7QlTD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1.0024559256756931E-2</v>
      </c>
    </row>
    <row r="4" spans="1:8" ht="15.75" customHeight="1" x14ac:dyDescent="0.25">
      <c r="B4" s="19" t="s">
        <v>79</v>
      </c>
      <c r="C4" s="101">
        <v>9.6679763631924334E-2</v>
      </c>
    </row>
    <row r="5" spans="1:8" ht="15.75" customHeight="1" x14ac:dyDescent="0.25">
      <c r="B5" s="19" t="s">
        <v>80</v>
      </c>
      <c r="C5" s="101">
        <v>7.2481780052522038E-2</v>
      </c>
    </row>
    <row r="6" spans="1:8" ht="15.75" customHeight="1" x14ac:dyDescent="0.25">
      <c r="B6" s="19" t="s">
        <v>81</v>
      </c>
      <c r="C6" s="101">
        <v>0.3070462971818726</v>
      </c>
    </row>
    <row r="7" spans="1:8" ht="15.75" customHeight="1" x14ac:dyDescent="0.25">
      <c r="B7" s="19" t="s">
        <v>82</v>
      </c>
      <c r="C7" s="101">
        <v>0.31418211522061812</v>
      </c>
    </row>
    <row r="8" spans="1:8" ht="15.75" customHeight="1" x14ac:dyDescent="0.25">
      <c r="B8" s="19" t="s">
        <v>83</v>
      </c>
      <c r="C8" s="101">
        <v>1.5948282635923398E-2</v>
      </c>
    </row>
    <row r="9" spans="1:8" ht="15.75" customHeight="1" x14ac:dyDescent="0.25">
      <c r="B9" s="19" t="s">
        <v>84</v>
      </c>
      <c r="C9" s="101">
        <v>7.9035157105624143E-2</v>
      </c>
    </row>
    <row r="10" spans="1:8" ht="15.75" customHeight="1" x14ac:dyDescent="0.25">
      <c r="B10" s="19" t="s">
        <v>85</v>
      </c>
      <c r="C10" s="101">
        <v>0.1046020449147585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9.1111232777895484E-2</v>
      </c>
      <c r="D14" s="55">
        <v>9.1111232777895484E-2</v>
      </c>
      <c r="E14" s="55">
        <v>9.1111232777895484E-2</v>
      </c>
      <c r="F14" s="55">
        <v>9.1111232777895484E-2</v>
      </c>
    </row>
    <row r="15" spans="1:8" ht="15.75" customHeight="1" x14ac:dyDescent="0.25">
      <c r="B15" s="19" t="s">
        <v>88</v>
      </c>
      <c r="C15" s="101">
        <v>0.17194216291273609</v>
      </c>
      <c r="D15" s="101">
        <v>0.17194216291273609</v>
      </c>
      <c r="E15" s="101">
        <v>0.17194216291273609</v>
      </c>
      <c r="F15" s="101">
        <v>0.17194216291273609</v>
      </c>
    </row>
    <row r="16" spans="1:8" ht="15.75" customHeight="1" x14ac:dyDescent="0.25">
      <c r="B16" s="19" t="s">
        <v>89</v>
      </c>
      <c r="C16" s="101">
        <v>1.4374290667594139E-2</v>
      </c>
      <c r="D16" s="101">
        <v>1.4374290667594139E-2</v>
      </c>
      <c r="E16" s="101">
        <v>1.4374290667594139E-2</v>
      </c>
      <c r="F16" s="101">
        <v>1.4374290667594139E-2</v>
      </c>
    </row>
    <row r="17" spans="1:8" ht="15.75" customHeight="1" x14ac:dyDescent="0.25">
      <c r="B17" s="19" t="s">
        <v>90</v>
      </c>
      <c r="C17" s="101">
        <v>2.9555080536016218E-2</v>
      </c>
      <c r="D17" s="101">
        <v>2.9555080536016218E-2</v>
      </c>
      <c r="E17" s="101">
        <v>2.9555080536016218E-2</v>
      </c>
      <c r="F17" s="101">
        <v>2.9555080536016218E-2</v>
      </c>
    </row>
    <row r="18" spans="1:8" ht="15.75" customHeight="1" x14ac:dyDescent="0.25">
      <c r="B18" s="19" t="s">
        <v>91</v>
      </c>
      <c r="C18" s="101">
        <v>0.222992071987067</v>
      </c>
      <c r="D18" s="101">
        <v>0.222992071987067</v>
      </c>
      <c r="E18" s="101">
        <v>0.222992071987067</v>
      </c>
      <c r="F18" s="101">
        <v>0.222992071987067</v>
      </c>
    </row>
    <row r="19" spans="1:8" ht="15.75" customHeight="1" x14ac:dyDescent="0.25">
      <c r="B19" s="19" t="s">
        <v>92</v>
      </c>
      <c r="C19" s="101">
        <v>1.7035585034982689E-2</v>
      </c>
      <c r="D19" s="101">
        <v>1.7035585034982689E-2</v>
      </c>
      <c r="E19" s="101">
        <v>1.7035585034982689E-2</v>
      </c>
      <c r="F19" s="101">
        <v>1.7035585034982689E-2</v>
      </c>
    </row>
    <row r="20" spans="1:8" ht="15.75" customHeight="1" x14ac:dyDescent="0.25">
      <c r="B20" s="19" t="s">
        <v>93</v>
      </c>
      <c r="C20" s="101">
        <v>0.20432411553854371</v>
      </c>
      <c r="D20" s="101">
        <v>0.20432411553854371</v>
      </c>
      <c r="E20" s="101">
        <v>0.20432411553854371</v>
      </c>
      <c r="F20" s="101">
        <v>0.20432411553854371</v>
      </c>
    </row>
    <row r="21" spans="1:8" ht="15.75" customHeight="1" x14ac:dyDescent="0.25">
      <c r="B21" s="19" t="s">
        <v>94</v>
      </c>
      <c r="C21" s="101">
        <v>4.9826246991009251E-2</v>
      </c>
      <c r="D21" s="101">
        <v>4.9826246991009251E-2</v>
      </c>
      <c r="E21" s="101">
        <v>4.9826246991009251E-2</v>
      </c>
      <c r="F21" s="101">
        <v>4.9826246991009251E-2</v>
      </c>
    </row>
    <row r="22" spans="1:8" ht="15.75" customHeight="1" x14ac:dyDescent="0.25">
      <c r="B22" s="19" t="s">
        <v>95</v>
      </c>
      <c r="C22" s="101">
        <v>0.19883921355415549</v>
      </c>
      <c r="D22" s="101">
        <v>0.19883921355415549</v>
      </c>
      <c r="E22" s="101">
        <v>0.19883921355415549</v>
      </c>
      <c r="F22" s="101">
        <v>0.19883921355415549</v>
      </c>
    </row>
    <row r="23" spans="1:8" ht="15.75" customHeight="1" x14ac:dyDescent="0.25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8.6943652999999996E-2</v>
      </c>
    </row>
    <row r="27" spans="1:8" ht="15.75" customHeight="1" x14ac:dyDescent="0.25">
      <c r="B27" s="19" t="s">
        <v>102</v>
      </c>
      <c r="C27" s="101">
        <v>8.5220880000000006E-3</v>
      </c>
    </row>
    <row r="28" spans="1:8" ht="15.75" customHeight="1" x14ac:dyDescent="0.25">
      <c r="B28" s="19" t="s">
        <v>103</v>
      </c>
      <c r="C28" s="101">
        <v>0.152896541</v>
      </c>
    </row>
    <row r="29" spans="1:8" ht="15.75" customHeight="1" x14ac:dyDescent="0.25">
      <c r="B29" s="19" t="s">
        <v>104</v>
      </c>
      <c r="C29" s="101">
        <v>0.16599547100000001</v>
      </c>
    </row>
    <row r="30" spans="1:8" ht="15.75" customHeight="1" x14ac:dyDescent="0.25">
      <c r="B30" s="19" t="s">
        <v>2</v>
      </c>
      <c r="C30" s="101">
        <v>0.10566703099999999</v>
      </c>
    </row>
    <row r="31" spans="1:8" ht="15.75" customHeight="1" x14ac:dyDescent="0.25">
      <c r="B31" s="19" t="s">
        <v>105</v>
      </c>
      <c r="C31" s="101">
        <v>0.108493031</v>
      </c>
    </row>
    <row r="32" spans="1:8" ht="15.75" customHeight="1" x14ac:dyDescent="0.25">
      <c r="B32" s="19" t="s">
        <v>106</v>
      </c>
      <c r="C32" s="101">
        <v>1.8539073999999999E-2</v>
      </c>
    </row>
    <row r="33" spans="2:3" ht="15.75" customHeight="1" x14ac:dyDescent="0.25">
      <c r="B33" s="19" t="s">
        <v>107</v>
      </c>
      <c r="C33" s="101">
        <v>8.3873541999999995E-2</v>
      </c>
    </row>
    <row r="34" spans="2:3" ht="15.75" customHeight="1" x14ac:dyDescent="0.25">
      <c r="B34" s="19" t="s">
        <v>108</v>
      </c>
      <c r="C34" s="101">
        <v>0.26906956999999998</v>
      </c>
    </row>
    <row r="35" spans="2:3" ht="15.75" customHeight="1" x14ac:dyDescent="0.25">
      <c r="B35" s="27" t="s">
        <v>41</v>
      </c>
      <c r="C35" s="48">
        <f>SUM(C26:C34)</f>
        <v>1.0000000009999999</v>
      </c>
    </row>
  </sheetData>
  <sheetProtection algorithmName="SHA-512" hashValue="6nKTA43GXFVuvzhBqIlmR1be2qG9WlnLaaDmXN8c/3IRi7mGgGyCb3MED/ns1043WmV/xLwkGf0H8iWkkrnxmw==" saltValue="pjKy2+dd5EDEu9T+xIxN7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5">
      <c r="B4" s="5" t="s">
        <v>114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5">
      <c r="B5" s="5" t="s">
        <v>115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5">
      <c r="B10" s="5" t="s">
        <v>119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5">
      <c r="B11" s="5" t="s">
        <v>120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0.69576059900000009</v>
      </c>
      <c r="D14" s="54">
        <v>0.66532394163700004</v>
      </c>
      <c r="E14" s="54">
        <v>0.66532394163700004</v>
      </c>
      <c r="F14" s="54">
        <v>0.35589304969399999</v>
      </c>
      <c r="G14" s="54">
        <v>0.35589304969399999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0.42799999999999999</v>
      </c>
      <c r="M14" s="55">
        <v>0.42799999999999999</v>
      </c>
      <c r="N14" s="55">
        <v>0.42799999999999999</v>
      </c>
      <c r="O14" s="55">
        <v>0.42799999999999999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0.29864201766936904</v>
      </c>
      <c r="D15" s="52">
        <f t="shared" si="0"/>
        <v>0.28557766079279112</v>
      </c>
      <c r="E15" s="52">
        <f t="shared" si="0"/>
        <v>0.28557766079279112</v>
      </c>
      <c r="F15" s="52">
        <f t="shared" si="0"/>
        <v>0.15276032961320529</v>
      </c>
      <c r="G15" s="52">
        <f t="shared" si="0"/>
        <v>0.15276032961320529</v>
      </c>
      <c r="H15" s="52">
        <f t="shared" si="0"/>
        <v>0.223629351</v>
      </c>
      <c r="I15" s="52">
        <f t="shared" si="0"/>
        <v>0.223629351</v>
      </c>
      <c r="J15" s="52">
        <f t="shared" si="0"/>
        <v>0.223629351</v>
      </c>
      <c r="K15" s="52">
        <f t="shared" si="0"/>
        <v>0.223629351</v>
      </c>
      <c r="L15" s="52">
        <f t="shared" si="0"/>
        <v>0.18371086799999997</v>
      </c>
      <c r="M15" s="52">
        <f t="shared" si="0"/>
        <v>0.18371086799999997</v>
      </c>
      <c r="N15" s="52">
        <f t="shared" si="0"/>
        <v>0.18371086799999997</v>
      </c>
      <c r="O15" s="52">
        <f t="shared" si="0"/>
        <v>0.18371086799999997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rrKamRNat2EqMM1vCvR4dOaXciZBNfrqbj3bxlHfy8+f64VFL4GqdkIiMdwPcg643Oj7i5EHSsVi9drQ9W+sOA==" saltValue="o8rYFYDdRFXIm7BUi4lD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0.45592287297741801</v>
      </c>
      <c r="D2" s="53">
        <v>0.280937540715686</v>
      </c>
      <c r="E2" s="53"/>
      <c r="F2" s="53"/>
      <c r="G2" s="53"/>
    </row>
    <row r="3" spans="1:7" x14ac:dyDescent="0.25">
      <c r="B3" s="3" t="s">
        <v>130</v>
      </c>
      <c r="C3" s="53">
        <v>0.39208534616123702</v>
      </c>
      <c r="D3" s="53">
        <v>0.41964019980392198</v>
      </c>
      <c r="E3" s="53"/>
      <c r="F3" s="53"/>
      <c r="G3" s="53"/>
    </row>
    <row r="4" spans="1:7" x14ac:dyDescent="0.25">
      <c r="B4" s="3" t="s">
        <v>131</v>
      </c>
      <c r="C4" s="53">
        <v>0.119288975244239</v>
      </c>
      <c r="D4" s="53">
        <v>0.26842458431372501</v>
      </c>
      <c r="E4" s="53">
        <v>0.95333877377126397</v>
      </c>
      <c r="F4" s="53">
        <v>0.71441323901044895</v>
      </c>
      <c r="G4" s="53"/>
    </row>
    <row r="5" spans="1:7" x14ac:dyDescent="0.25">
      <c r="B5" s="3" t="s">
        <v>132</v>
      </c>
      <c r="C5" s="52">
        <v>3.2742075871431603E-2</v>
      </c>
      <c r="D5" s="52">
        <v>3.0851552402768E-2</v>
      </c>
      <c r="E5" s="52">
        <f>1-SUM(E2:E4)</f>
        <v>4.666122622873603E-2</v>
      </c>
      <c r="F5" s="52">
        <f>1-SUM(F2:F4)</f>
        <v>0.28558676098955105</v>
      </c>
      <c r="G5" s="52">
        <f>1-SUM(G2:G4)</f>
        <v>1</v>
      </c>
    </row>
  </sheetData>
  <sheetProtection algorithmName="SHA-512" hashValue="gzBJahcWXACJex3OIcl82sImSfXwQ//eyn3dq05a6ElzmwyZCCxbuKVndYZNmGV+YAeToDo3KdVb2v3h0Mkg1A==" saltValue="xU8Xuzz1tJETJsw6qks9X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sJVWjmYFOKkvvuZwN4nPdA5TKc4+lx5knNpRPfwMeeYrmzbcf24YNZEmp99JBIJzvT8AGthL3h6ttOQoAIEqQ==" saltValue="YRduMzueJ80vQCeNIpWzr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2rTeKreBjdJXm03p5UyRyJ2RcofFrSBu3f/7ApQKTAz8wEFaaktlMPelyHDz8dmya+vlKh0fQF2D9rohSA9sIQ==" saltValue="vFWMT9C7FMJQ+EKilMJ2r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hugrtDEO4OFXeDH3IJGLCHsvq7qoCAvQJC0kz1AchyCNF7yomreM1BejkMp7uxKmOvJEWsIGpcQX/ttLicgjEA==" saltValue="m8gY9WLivhyyHd2qKLVh6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pMeOMdQEcWN0AlOojqIf+SDYsaGZnun3a+LBpz6ZEUhI+2v3TnoWsMwGu7l1Jyw4bXr441ZVHEYLd0ChGqZZ1w==" saltValue="CUCvXFoXRz+MlO8KnDcCp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2024-03-18T01:58:10Z</dcterms:modified>
</cp:coreProperties>
</file>