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5EBB8BD2-CB45-4F82-A39B-7D5BFED08471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<sst xmlns="http://schemas.openxmlformats.org/spreadsheetml/2006/main" count="1115" uniqueCount="272">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</sst>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83734788</v>
      </c>
    </row>
    <row r="8" spans="1:3" ht="15" customHeight="1" x14ac:dyDescent="0.25">
      <c r="B8" s="7" t="s">
        <v>106</v>
      </c>
      <c r="C8" s="66">
        <v>6.9999999999999993E-3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0.81408699039999999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 t="e">
        <v>#N/A</v>
      </c>
    </row>
    <row r="13" spans="1:3" ht="15" customHeight="1" x14ac:dyDescent="0.25">
      <c r="B13" s="7" t="s">
        <v>110</v>
      </c>
      <c r="C13" s="66">
        <v>0.10299999999999999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7.980000000000001E-2</v>
      </c>
    </row>
    <row r="24" spans="1:3" ht="15" customHeight="1" x14ac:dyDescent="0.25">
      <c r="B24" s="20" t="s">
        <v>102</v>
      </c>
      <c r="C24" s="67">
        <v>0.68840000000000001</v>
      </c>
    </row>
    <row r="25" spans="1:3" ht="15" customHeight="1" x14ac:dyDescent="0.25">
      <c r="B25" s="20" t="s">
        <v>103</v>
      </c>
      <c r="C25" s="67">
        <v>0.20129999999999998</v>
      </c>
    </row>
    <row r="26" spans="1:3" ht="15" customHeight="1" x14ac:dyDescent="0.25">
      <c r="B26" s="20" t="s">
        <v>104</v>
      </c>
      <c r="C26" s="67">
        <v>3.0499999999999999E-2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4.7</v>
      </c>
    </row>
    <row r="38" spans="1:5" ht="15" customHeight="1" x14ac:dyDescent="0.25">
      <c r="B38" s="16" t="s">
        <v>91</v>
      </c>
      <c r="C38" s="68">
        <v>8</v>
      </c>
      <c r="D38" s="17"/>
      <c r="E38" s="18"/>
    </row>
    <row r="39" spans="1:5" ht="15" customHeight="1" x14ac:dyDescent="0.25">
      <c r="B39" s="16" t="s">
        <v>90</v>
      </c>
      <c r="C39" s="68">
        <v>9.3000000000000007</v>
      </c>
      <c r="D39" s="17"/>
      <c r="E39" s="17"/>
    </row>
    <row r="40" spans="1:5" ht="15" customHeight="1" x14ac:dyDescent="0.25">
      <c r="B40" s="16" t="s">
        <v>171</v>
      </c>
      <c r="C40" s="68">
        <v>0.27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7.2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 t="e">
        <v>#N/A</v>
      </c>
      <c r="D45" s="17"/>
    </row>
    <row r="46" spans="1:5" ht="15.75" customHeight="1" x14ac:dyDescent="0.25">
      <c r="B46" s="16" t="s">
        <v>11</v>
      </c>
      <c r="C46" s="67" t="e">
        <v>#N/A</v>
      </c>
      <c r="D46" s="17"/>
    </row>
    <row r="47" spans="1:5" ht="15.75" customHeight="1" x14ac:dyDescent="0.25">
      <c r="B47" s="16" t="s">
        <v>12</v>
      </c>
      <c r="C47" s="67" t="e">
        <v>#N/A</v>
      </c>
      <c r="D47" s="17"/>
      <c r="E47" s="18"/>
    </row>
    <row r="48" spans="1:5" ht="15" customHeight="1" x14ac:dyDescent="0.25">
      <c r="B48" s="16" t="s">
        <v>26</v>
      </c>
      <c r="C48" s="70" t="e">
        <f>1-term_SGA-preterm_AGA-preterm_SGA</f>
        <v>#N/A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2.5801536223274928</v>
      </c>
      <c r="D51" s="17"/>
    </row>
    <row r="52" spans="1:4" ht="15" customHeight="1" x14ac:dyDescent="0.25">
      <c r="B52" s="16" t="s">
        <v>125</v>
      </c>
      <c r="C52" s="65">
        <v>2.1600193410799999</v>
      </c>
    </row>
    <row r="53" spans="1:4" ht="15.75" customHeight="1" x14ac:dyDescent="0.25">
      <c r="B53" s="16" t="s">
        <v>126</v>
      </c>
      <c r="C53" s="65">
        <v>2.1600193410799999</v>
      </c>
    </row>
    <row r="54" spans="1:4" ht="15.75" customHeight="1" x14ac:dyDescent="0.25">
      <c r="B54" s="16" t="s">
        <v>127</v>
      </c>
      <c r="C54" s="65">
        <v>1.0219352105499899</v>
      </c>
    </row>
    <row r="55" spans="1:4" ht="15.75" customHeight="1" x14ac:dyDescent="0.25">
      <c r="B55" s="16" t="s">
        <v>128</v>
      </c>
      <c r="C55" s="65">
        <v>1.0219352105499899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0.62343871597175538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2.5801536223274928</v>
      </c>
      <c r="C2" s="26">
        <f>'Baseline year population inputs'!C52</f>
        <v>2.1600193410799999</v>
      </c>
      <c r="D2" s="26">
        <f>'Baseline year population inputs'!C53</f>
        <v>2.1600193410799999</v>
      </c>
      <c r="E2" s="26">
        <f>'Baseline year population inputs'!C54</f>
        <v>1.0219352105499899</v>
      </c>
      <c r="F2" s="26">
        <f>'Baseline year population inputs'!C55</f>
        <v>1.0219352105499899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6.9999999999999993E-3</v>
      </c>
      <c r="E2" s="93">
        <f>food_insecure</f>
        <v>6.9999999999999993E-3</v>
      </c>
      <c r="F2" s="93">
        <f>food_insecure</f>
        <v>6.9999999999999993E-3</v>
      </c>
      <c r="G2" s="93">
        <f>food_insecure</f>
        <v>6.9999999999999993E-3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 t="e">
        <f>frac_children_health_facility</f>
        <v>#N/A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6.9999999999999993E-3</v>
      </c>
      <c r="F5" s="93">
        <f>food_insecure</f>
        <v>6.9999999999999993E-3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2.5801536223274928</v>
      </c>
      <c r="D7" s="93">
        <f>diarrhoea_1_5mo</f>
        <v>2.1600193410799999</v>
      </c>
      <c r="E7" s="93">
        <f>diarrhoea_6_11mo</f>
        <v>2.1600193410799999</v>
      </c>
      <c r="F7" s="93">
        <f>diarrhoea_12_23mo</f>
        <v>1.0219352105499899</v>
      </c>
      <c r="G7" s="93">
        <f>diarrhoea_24_59mo</f>
        <v>1.0219352105499899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6.9999999999999993E-3</v>
      </c>
      <c r="F8" s="93">
        <f>food_insecure</f>
        <v>6.9999999999999993E-3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2.5801536223274928</v>
      </c>
      <c r="D12" s="93">
        <f>diarrhoea_1_5mo</f>
        <v>2.1600193410799999</v>
      </c>
      <c r="E12" s="93">
        <f>diarrhoea_6_11mo</f>
        <v>2.1600193410799999</v>
      </c>
      <c r="F12" s="93">
        <f>diarrhoea_12_23mo</f>
        <v>1.0219352105499899</v>
      </c>
      <c r="G12" s="93">
        <f>diarrhoea_24_59mo</f>
        <v>1.0219352105499899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6.9999999999999993E-3</v>
      </c>
      <c r="I15" s="93">
        <f>food_insecure</f>
        <v>6.9999999999999993E-3</v>
      </c>
      <c r="J15" s="93">
        <f>food_insecure</f>
        <v>6.9999999999999993E-3</v>
      </c>
      <c r="K15" s="93">
        <f>food_insecure</f>
        <v>6.9999999999999993E-3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0.10299999999999999</v>
      </c>
      <c r="M24" s="93">
        <f>famplan_unmet_need</f>
        <v>0.10299999999999999</v>
      </c>
      <c r="N24" s="93">
        <f>famplan_unmet_need</f>
        <v>0.10299999999999999</v>
      </c>
      <c r="O24" s="93">
        <f>famplan_unmet_need</f>
        <v>0.10299999999999999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9.1370666828111999E-2</v>
      </c>
      <c r="M25" s="93">
        <f>(1-food_insecure)*(0.49)+food_insecure*(0.7)</f>
        <v>0.49147000000000002</v>
      </c>
      <c r="N25" s="93">
        <f>(1-food_insecure)*(0.49)+food_insecure*(0.7)</f>
        <v>0.49147000000000002</v>
      </c>
      <c r="O25" s="93">
        <f>(1-food_insecure)*(0.49)+food_insecure*(0.7)</f>
        <v>0.49147000000000002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3.9158857212048002E-2</v>
      </c>
      <c r="M26" s="93">
        <f>(1-food_insecure)*(0.21)+food_insecure*(0.3)</f>
        <v>0.21062999999999998</v>
      </c>
      <c r="N26" s="93">
        <f>(1-food_insecure)*(0.21)+food_insecure*(0.3)</f>
        <v>0.21062999999999998</v>
      </c>
      <c r="O26" s="93">
        <f>(1-food_insecure)*(0.21)+food_insecure*(0.3)</f>
        <v>0.21062999999999998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5.5383485559840004E-2</v>
      </c>
      <c r="M27" s="93">
        <f>(1-food_insecure)*(0.3)</f>
        <v>0.2979</v>
      </c>
      <c r="N27" s="93">
        <f>(1-food_insecure)*(0.3)</f>
        <v>0.2979</v>
      </c>
      <c r="O27" s="93">
        <f>(1-food_insecure)*(0.3)</f>
        <v>0.2979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0.81408699039999999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 t="e">
        <v>#N/A</v>
      </c>
      <c r="C2" s="75">
        <v>35786000</v>
      </c>
      <c r="D2" s="75">
        <v>83776000</v>
      </c>
      <c r="E2" s="75">
        <v>109749000</v>
      </c>
      <c r="F2" s="75">
        <v>102105000</v>
      </c>
      <c r="G2" s="22">
        <f t="shared" ref="G2:G40" si="0">C2+D2+E2+F2</f>
        <v>331416000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2021</v>
      </c>
      <c r="B3" s="74" t="e">
        <v>#N/A</v>
      </c>
      <c r="C3" s="75">
        <v>35954000</v>
      </c>
      <c r="D3" s="75">
        <v>79995000</v>
      </c>
      <c r="E3" s="75">
        <v>111382000</v>
      </c>
      <c r="F3" s="75">
        <v>99098000</v>
      </c>
      <c r="G3" s="22">
        <f t="shared" si="0"/>
        <v>326429000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36151000</v>
      </c>
      <c r="D4" s="75">
        <v>77084000</v>
      </c>
      <c r="E4" s="75">
        <v>112034000</v>
      </c>
      <c r="F4" s="75">
        <v>96285000</v>
      </c>
      <c r="G4" s="22">
        <f t="shared" si="0"/>
        <v>321554000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14488516.159599999</v>
      </c>
      <c r="C5" s="75">
        <v>36384000</v>
      </c>
      <c r="D5" s="75">
        <v>74956000</v>
      </c>
      <c r="E5" s="75">
        <v>111596000</v>
      </c>
      <c r="F5" s="75">
        <v>94068000</v>
      </c>
      <c r="G5" s="22">
        <f t="shared" si="0"/>
        <v>317004000</v>
      </c>
      <c r="H5" s="22">
        <f t="shared" si="1"/>
        <v>16774241.388109328</v>
      </c>
      <c r="I5" s="22">
        <f t="shared" si="3"/>
        <v>300229758.61189067</v>
      </c>
    </row>
    <row r="6" spans="1:9" ht="15.75" customHeight="1" x14ac:dyDescent="0.25">
      <c r="A6" s="92" t="str">
        <f t="shared" si="2"/>
        <v/>
      </c>
      <c r="B6" s="74">
        <v>14200957.049599996</v>
      </c>
      <c r="C6" s="75">
        <v>36681000</v>
      </c>
      <c r="D6" s="75">
        <v>73360000</v>
      </c>
      <c r="E6" s="75">
        <v>110005000</v>
      </c>
      <c r="F6" s="75">
        <v>92983000</v>
      </c>
      <c r="G6" s="22">
        <f t="shared" si="0"/>
        <v>313029000</v>
      </c>
      <c r="H6" s="22">
        <f t="shared" si="1"/>
        <v>16441316.617114484</v>
      </c>
      <c r="I6" s="22">
        <f t="shared" si="3"/>
        <v>296587683.38288552</v>
      </c>
    </row>
    <row r="7" spans="1:9" ht="15.75" customHeight="1" x14ac:dyDescent="0.25">
      <c r="A7" s="92" t="str">
        <f t="shared" si="2"/>
        <v/>
      </c>
      <c r="B7" s="74">
        <v>13908740.274000002</v>
      </c>
      <c r="C7" s="75">
        <v>37048000</v>
      </c>
      <c r="D7" s="75">
        <v>72129000</v>
      </c>
      <c r="E7" s="75">
        <v>107266000</v>
      </c>
      <c r="F7" s="75">
        <v>93304000</v>
      </c>
      <c r="G7" s="22">
        <f t="shared" si="0"/>
        <v>309747000</v>
      </c>
      <c r="H7" s="22">
        <f t="shared" si="1"/>
        <v>16102999.381755538</v>
      </c>
      <c r="I7" s="22">
        <f t="shared" si="3"/>
        <v>293644000.61824447</v>
      </c>
    </row>
    <row r="8" spans="1:9" ht="15.75" customHeight="1" x14ac:dyDescent="0.25">
      <c r="A8" s="92" t="str">
        <f t="shared" si="2"/>
        <v/>
      </c>
      <c r="B8" s="74">
        <v>13753133.544600001</v>
      </c>
      <c r="C8" s="75">
        <v>37472000</v>
      </c>
      <c r="D8" s="75">
        <v>71407000</v>
      </c>
      <c r="E8" s="75">
        <v>103458000</v>
      </c>
      <c r="F8" s="75">
        <v>95027000</v>
      </c>
      <c r="G8" s="22">
        <f t="shared" si="0"/>
        <v>307364000</v>
      </c>
      <c r="H8" s="22">
        <f t="shared" si="1"/>
        <v>15922843.953013422</v>
      </c>
      <c r="I8" s="22">
        <f t="shared" si="3"/>
        <v>291441156.04698658</v>
      </c>
    </row>
    <row r="9" spans="1:9" ht="15.75" customHeight="1" x14ac:dyDescent="0.25">
      <c r="A9" s="92" t="str">
        <f t="shared" si="2"/>
        <v/>
      </c>
      <c r="B9" s="74">
        <v>13593779.126399999</v>
      </c>
      <c r="C9" s="75">
        <v>37924000</v>
      </c>
      <c r="D9" s="75">
        <v>71144000</v>
      </c>
      <c r="E9" s="75">
        <v>98392000</v>
      </c>
      <c r="F9" s="75">
        <v>98174000</v>
      </c>
      <c r="G9" s="22">
        <f t="shared" si="0"/>
        <v>305634000</v>
      </c>
      <c r="H9" s="22">
        <f t="shared" si="1"/>
        <v>15738349.595709801</v>
      </c>
      <c r="I9" s="22">
        <f t="shared" si="3"/>
        <v>289895650.4042902</v>
      </c>
    </row>
    <row r="10" spans="1:9" ht="15.75" customHeight="1" x14ac:dyDescent="0.25">
      <c r="A10" s="92" t="str">
        <f t="shared" si="2"/>
        <v/>
      </c>
      <c r="B10" s="74">
        <v>13430815.0428</v>
      </c>
      <c r="C10" s="75">
        <v>38336000</v>
      </c>
      <c r="D10" s="75">
        <v>71245000</v>
      </c>
      <c r="E10" s="75">
        <v>92668000</v>
      </c>
      <c r="F10" s="75">
        <v>102059000</v>
      </c>
      <c r="G10" s="22">
        <f t="shared" si="0"/>
        <v>304308000</v>
      </c>
      <c r="H10" s="22">
        <f t="shared" si="1"/>
        <v>15549676.107977439</v>
      </c>
      <c r="I10" s="22">
        <f t="shared" si="3"/>
        <v>288758323.89202255</v>
      </c>
    </row>
    <row r="11" spans="1:9" ht="15.75" customHeight="1" x14ac:dyDescent="0.25">
      <c r="A11" s="92" t="str">
        <f t="shared" si="2"/>
        <v/>
      </c>
      <c r="B11" s="74">
        <v>13264472.865599999</v>
      </c>
      <c r="C11" s="75">
        <v>38608000</v>
      </c>
      <c r="D11" s="75">
        <v>71575000</v>
      </c>
      <c r="E11" s="75">
        <v>87197000</v>
      </c>
      <c r="F11" s="75">
        <v>105608000</v>
      </c>
      <c r="G11" s="22">
        <f t="shared" si="0"/>
        <v>302988000</v>
      </c>
      <c r="H11" s="22">
        <f t="shared" si="1"/>
        <v>15357091.594653921</v>
      </c>
      <c r="I11" s="22">
        <f t="shared" si="3"/>
        <v>287630908.4053461</v>
      </c>
    </row>
    <row r="12" spans="1:9" ht="15.75" customHeight="1" x14ac:dyDescent="0.25">
      <c r="A12" s="92" t="str">
        <f t="shared" si="2"/>
        <v/>
      </c>
      <c r="B12" s="74">
        <v>13095034.755000001</v>
      </c>
      <c r="C12" s="75">
        <v>38677000</v>
      </c>
      <c r="D12" s="75">
        <v>72029000</v>
      </c>
      <c r="E12" s="75">
        <v>82576000</v>
      </c>
      <c r="F12" s="75">
        <v>108106000</v>
      </c>
      <c r="G12" s="22">
        <f t="shared" si="0"/>
        <v>301388000</v>
      </c>
      <c r="H12" s="22">
        <f t="shared" si="1"/>
        <v>15160922.729861904</v>
      </c>
      <c r="I12" s="22">
        <f t="shared" si="3"/>
        <v>286227077.27013808</v>
      </c>
    </row>
    <row r="13" spans="1:9" ht="15.75" customHeight="1" x14ac:dyDescent="0.25">
      <c r="A13" s="92" t="str">
        <f t="shared" si="2"/>
        <v/>
      </c>
      <c r="B13" s="74">
        <v>35709000</v>
      </c>
      <c r="C13" s="75">
        <v>88489000</v>
      </c>
      <c r="D13" s="75">
        <v>107282000</v>
      </c>
      <c r="E13" s="75">
        <v>105476000</v>
      </c>
      <c r="F13" s="75">
        <v>4.3034775000000006E-3</v>
      </c>
      <c r="G13" s="22">
        <f t="shared" si="0"/>
        <v>301247000.00430346</v>
      </c>
      <c r="H13" s="22">
        <f t="shared" si="1"/>
        <v>41342493.539692685</v>
      </c>
      <c r="I13" s="22">
        <f t="shared" si="3"/>
        <v>259904506.46461076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6.9999999999999993E-3</v>
      </c>
      <c r="G5" s="121">
        <f>food_insecure</f>
        <v>6.9999999999999993E-3</v>
      </c>
      <c r="H5" s="121">
        <f>food_insecure</f>
        <v>6.9999999999999993E-3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6.9999999999999993E-3</v>
      </c>
      <c r="G7" s="121">
        <f>food_insecure</f>
        <v>6.9999999999999993E-3</v>
      </c>
      <c r="H7" s="121">
        <f>food_insecure</f>
        <v>6.9999999999999993E-3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4.3034775000000006E-3</v>
      </c>
    </row>
    <row r="4" spans="1:8" ht="15.75" customHeight="1" x14ac:dyDescent="0.25">
      <c r="B4" s="24" t="s">
        <v>7</v>
      </c>
      <c r="C4" s="76">
        <v>4.5199609171251848E-2</v>
      </c>
    </row>
    <row r="5" spans="1:8" ht="15.75" customHeight="1" x14ac:dyDescent="0.25">
      <c r="B5" s="24" t="s">
        <v>8</v>
      </c>
      <c r="C5" s="76">
        <v>0.12135942852673706</v>
      </c>
    </row>
    <row r="6" spans="1:8" ht="15.75" customHeight="1" x14ac:dyDescent="0.25">
      <c r="B6" s="24" t="s">
        <v>10</v>
      </c>
      <c r="C6" s="76">
        <v>0.14862802508401751</v>
      </c>
    </row>
    <row r="7" spans="1:8" ht="15.75" customHeight="1" x14ac:dyDescent="0.25">
      <c r="B7" s="24" t="s">
        <v>13</v>
      </c>
      <c r="C7" s="76">
        <v>0.28224899255422575</v>
      </c>
    </row>
    <row r="8" spans="1:8" ht="15.75" customHeight="1" x14ac:dyDescent="0.25">
      <c r="B8" s="24" t="s">
        <v>14</v>
      </c>
      <c r="C8" s="76">
        <v>1.5648594834482875E-3</v>
      </c>
    </row>
    <row r="9" spans="1:8" ht="15.75" customHeight="1" x14ac:dyDescent="0.25">
      <c r="B9" s="24" t="s">
        <v>27</v>
      </c>
      <c r="C9" s="76">
        <v>0.20625948378158848</v>
      </c>
    </row>
    <row r="10" spans="1:8" ht="15.75" customHeight="1" x14ac:dyDescent="0.25">
      <c r="B10" s="24" t="s">
        <v>15</v>
      </c>
      <c r="C10" s="76">
        <v>0.1904361238987311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2.7757246058023401E-2</v>
      </c>
      <c r="D14" s="76">
        <v>2.7757246058023401E-2</v>
      </c>
      <c r="E14" s="76">
        <v>1.0899893384589198E-2</v>
      </c>
      <c r="F14" s="76">
        <v>1.0899893384589198E-2</v>
      </c>
    </row>
    <row r="15" spans="1:8" ht="15.75" customHeight="1" x14ac:dyDescent="0.25">
      <c r="B15" s="24" t="s">
        <v>16</v>
      </c>
      <c r="C15" s="76">
        <v>0.20459980232864697</v>
      </c>
      <c r="D15" s="76">
        <v>0.20459980232864697</v>
      </c>
      <c r="E15" s="76">
        <v>8.2728191744732005E-2</v>
      </c>
      <c r="F15" s="76">
        <v>8.2728191744732005E-2</v>
      </c>
    </row>
    <row r="16" spans="1:8" ht="15.75" customHeight="1" x14ac:dyDescent="0.25">
      <c r="B16" s="24" t="s">
        <v>17</v>
      </c>
      <c r="C16" s="76">
        <v>1.7656668608345898E-2</v>
      </c>
      <c r="D16" s="76">
        <v>1.7656668608345898E-2</v>
      </c>
      <c r="E16" s="76">
        <v>1.8251611371611499E-2</v>
      </c>
      <c r="F16" s="76">
        <v>1.8251611371611499E-2</v>
      </c>
    </row>
    <row r="17" spans="1:8" ht="15.75" customHeight="1" x14ac:dyDescent="0.25">
      <c r="B17" s="24" t="s">
        <v>18</v>
      </c>
      <c r="C17" s="76">
        <v>5.6818072270119506E-3</v>
      </c>
      <c r="D17" s="76">
        <v>5.6818072270119506E-3</v>
      </c>
      <c r="E17" s="76">
        <v>2.2941858321946201E-2</v>
      </c>
      <c r="F17" s="76">
        <v>2.2941858321946201E-2</v>
      </c>
    </row>
    <row r="18" spans="1:8" ht="15.75" customHeight="1" x14ac:dyDescent="0.25">
      <c r="B18" s="24" t="s">
        <v>19</v>
      </c>
      <c r="C18" s="76">
        <v>7.18306366317689E-6</v>
      </c>
      <c r="D18" s="76">
        <v>7.18306366317689E-6</v>
      </c>
      <c r="E18" s="76">
        <v>1.0296660631627098E-5</v>
      </c>
      <c r="F18" s="76">
        <v>1.0296660631627098E-5</v>
      </c>
    </row>
    <row r="19" spans="1:8" ht="15.75" customHeight="1" x14ac:dyDescent="0.25">
      <c r="B19" s="24" t="s">
        <v>20</v>
      </c>
      <c r="C19" s="76">
        <v>5.9778113834509199E-3</v>
      </c>
      <c r="D19" s="76">
        <v>5.9778113834509199E-3</v>
      </c>
      <c r="E19" s="76">
        <v>9.9758634497060204E-3</v>
      </c>
      <c r="F19" s="76">
        <v>9.9758634497060204E-3</v>
      </c>
    </row>
    <row r="20" spans="1:8" ht="15.75" customHeight="1" x14ac:dyDescent="0.25">
      <c r="B20" s="24" t="s">
        <v>21</v>
      </c>
      <c r="C20" s="76">
        <v>3.6590965623631098E-3</v>
      </c>
      <c r="D20" s="76">
        <v>3.6590965623631098E-3</v>
      </c>
      <c r="E20" s="76">
        <v>2.0220468994227601E-2</v>
      </c>
      <c r="F20" s="76">
        <v>2.0220468994227601E-2</v>
      </c>
    </row>
    <row r="21" spans="1:8" ht="15.75" customHeight="1" x14ac:dyDescent="0.25">
      <c r="B21" s="24" t="s">
        <v>22</v>
      </c>
      <c r="C21" s="76">
        <v>0.14770538048078499</v>
      </c>
      <c r="D21" s="76">
        <v>0.14770538048078499</v>
      </c>
      <c r="E21" s="76">
        <v>0.44517605880789107</v>
      </c>
      <c r="F21" s="76">
        <v>0.44517605880789107</v>
      </c>
    </row>
    <row r="22" spans="1:8" ht="15.75" customHeight="1" x14ac:dyDescent="0.25">
      <c r="B22" s="24" t="s">
        <v>23</v>
      </c>
      <c r="C22" s="76">
        <v>0.58695500428770953</v>
      </c>
      <c r="D22" s="76">
        <v>0.58695500428770953</v>
      </c>
      <c r="E22" s="76">
        <v>0.38979575726466476</v>
      </c>
      <c r="F22" s="76">
        <v>0.38979575726466476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6.7500000000000004E-2</v>
      </c>
    </row>
    <row r="27" spans="1:8" ht="15.75" customHeight="1" x14ac:dyDescent="0.25">
      <c r="B27" s="24" t="s">
        <v>39</v>
      </c>
      <c r="C27" s="76">
        <v>2.5999999999999999E-3</v>
      </c>
    </row>
    <row r="28" spans="1:8" ht="15.75" customHeight="1" x14ac:dyDescent="0.25">
      <c r="B28" s="24" t="s">
        <v>40</v>
      </c>
      <c r="C28" s="76">
        <v>0.2908</v>
      </c>
    </row>
    <row r="29" spans="1:8" ht="15.75" customHeight="1" x14ac:dyDescent="0.25">
      <c r="B29" s="24" t="s">
        <v>41</v>
      </c>
      <c r="C29" s="76">
        <v>0.10210000000000001</v>
      </c>
    </row>
    <row r="30" spans="1:8" ht="15.75" customHeight="1" x14ac:dyDescent="0.25">
      <c r="B30" s="24" t="s">
        <v>42</v>
      </c>
      <c r="C30" s="76">
        <v>2.4700000000000003E-2</v>
      </c>
    </row>
    <row r="31" spans="1:8" ht="15.75" customHeight="1" x14ac:dyDescent="0.25">
      <c r="B31" s="24" t="s">
        <v>43</v>
      </c>
      <c r="C31" s="76">
        <v>4.4000000000000003E-3</v>
      </c>
    </row>
    <row r="32" spans="1:8" ht="15.75" customHeight="1" x14ac:dyDescent="0.25">
      <c r="B32" s="24" t="s">
        <v>44</v>
      </c>
      <c r="C32" s="76">
        <v>0.11259999999999999</v>
      </c>
    </row>
    <row r="33" spans="2:3" ht="15.75" customHeight="1" x14ac:dyDescent="0.25">
      <c r="B33" s="24" t="s">
        <v>45</v>
      </c>
      <c r="C33" s="76">
        <v>0.1409</v>
      </c>
    </row>
    <row r="34" spans="2:3" ht="15.75" customHeight="1" x14ac:dyDescent="0.25">
      <c r="B34" s="24" t="s">
        <v>46</v>
      </c>
      <c r="C34" s="76">
        <v>0.25440000000000018</v>
      </c>
    </row>
    <row r="35" spans="2:3" ht="15.75" customHeight="1" x14ac:dyDescent="0.25">
      <c r="B35" s="32" t="s">
        <v>129</v>
      </c>
      <c r="C35" s="91">
        <f>SUM(C26:C34)</f>
        <v>1.0000000000000002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0.67438217044688631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0.24106760524999998</v>
      </c>
      <c r="D14" s="79">
        <v>0.22647946759500001</v>
      </c>
      <c r="E14" s="79">
        <v>0.22647946759500001</v>
      </c>
      <c r="F14" s="79">
        <v>8.3043017710499989E-2</v>
      </c>
      <c r="G14" s="79">
        <v>8.3043017710499989E-2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0.15029087827944598</v>
      </c>
      <c r="D15" s="77">
        <f t="shared" si="0"/>
        <v>0.1411960684713936</v>
      </c>
      <c r="E15" s="77">
        <f t="shared" si="0"/>
        <v>0.1411960684713936</v>
      </c>
      <c r="F15" s="77">
        <f t="shared" si="0"/>
        <v>5.1772232331853851E-2</v>
      </c>
      <c r="G15" s="77">
        <f t="shared" si="0"/>
        <v>5.1772232331853851E-2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0.22647946759500001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9.3000000000000007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0.27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f>(1-food_insecure)*0.95</f>
        <v>0.94334999999999991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2020-09-23T23:47:46Z</dcterms:modified>
</cp:coreProperties>
</file>