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0DABA7F7-4D66-4610-B44D-9ED605958233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<sst xmlns="http://schemas.openxmlformats.org/spreadsheetml/2006/main" count="1115" uniqueCount="272">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</sst>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14542</v>
      </c>
    </row>
    <row r="8" spans="1:3" ht="15" customHeight="1" x14ac:dyDescent="0.25">
      <c r="B8" s="7" t="s">
        <v>106</v>
      </c>
      <c r="C8" s="66">
        <v>0.1414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0.81408699039999999</v>
      </c>
    </row>
    <row r="11" spans="1:3" ht="15" customHeight="1" x14ac:dyDescent="0.25">
      <c r="B11" s="7" t="s">
        <v>108</v>
      </c>
      <c r="C11" s="66">
        <v>0.70499999999999996</v>
      </c>
    </row>
    <row r="12" spans="1:3" ht="15" customHeight="1" x14ac:dyDescent="0.25">
      <c r="B12" s="7" t="s">
        <v>109</v>
      </c>
      <c r="C12" s="66" t="e">
        <v>#N/A</v>
      </c>
    </row>
    <row r="13" spans="1:3" ht="15" customHeight="1" x14ac:dyDescent="0.25">
      <c r="B13" s="7" t="s">
        <v>110</v>
      </c>
      <c r="C13" s="66">
        <v>0.64200000000000002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2.3700000000000002E-2</v>
      </c>
    </row>
    <row r="24" spans="1:3" ht="15" customHeight="1" x14ac:dyDescent="0.25">
      <c r="B24" s="20" t="s">
        <v>102</v>
      </c>
      <c r="C24" s="67">
        <v>0.4365</v>
      </c>
    </row>
    <row r="25" spans="1:3" ht="15" customHeight="1" x14ac:dyDescent="0.25">
      <c r="B25" s="20" t="s">
        <v>103</v>
      </c>
      <c r="C25" s="67">
        <v>0.4929</v>
      </c>
    </row>
    <row r="26" spans="1:3" ht="15" customHeight="1" x14ac:dyDescent="0.25">
      <c r="B26" s="20" t="s">
        <v>104</v>
      </c>
      <c r="C26" s="67">
        <v>4.6899999999999997E-2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0.04</v>
      </c>
    </row>
    <row r="31" spans="1:3" ht="14.25" customHeight="1" x14ac:dyDescent="0.25">
      <c r="B31" s="30" t="s">
        <v>77</v>
      </c>
      <c r="C31" s="69">
        <v>5.2999999999999999E-2</v>
      </c>
    </row>
    <row r="32" spans="1:3" ht="14.25" customHeight="1" x14ac:dyDescent="0.25">
      <c r="B32" s="30" t="s">
        <v>78</v>
      </c>
      <c r="C32" s="69">
        <v>0.55000000000000004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23</v>
      </c>
    </row>
    <row r="38" spans="1:5" ht="15" customHeight="1" x14ac:dyDescent="0.25">
      <c r="B38" s="16" t="s">
        <v>91</v>
      </c>
      <c r="C38" s="68">
        <v>42.7</v>
      </c>
      <c r="D38" s="17"/>
      <c r="E38" s="18"/>
    </row>
    <row r="39" spans="1:5" ht="15" customHeight="1" x14ac:dyDescent="0.25">
      <c r="B39" s="16" t="s">
        <v>90</v>
      </c>
      <c r="C39" s="68">
        <v>54.6</v>
      </c>
      <c r="D39" s="17"/>
      <c r="E39" s="17"/>
    </row>
    <row r="40" spans="1:5" ht="15" customHeight="1" x14ac:dyDescent="0.25">
      <c r="B40" s="16" t="s">
        <v>171</v>
      </c>
      <c r="C40" s="68">
        <v>0.9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16.3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 t="e">
        <v>#N/A</v>
      </c>
      <c r="D45" s="17"/>
    </row>
    <row r="46" spans="1:5" ht="15.75" customHeight="1" x14ac:dyDescent="0.25">
      <c r="B46" s="16" t="s">
        <v>11</v>
      </c>
      <c r="C46" s="67" t="e">
        <v>#N/A</v>
      </c>
      <c r="D46" s="17"/>
    </row>
    <row r="47" spans="1:5" ht="15.75" customHeight="1" x14ac:dyDescent="0.25">
      <c r="B47" s="16" t="s">
        <v>12</v>
      </c>
      <c r="C47" s="67" t="e">
        <v>#N/A</v>
      </c>
      <c r="D47" s="17"/>
      <c r="E47" s="18"/>
    </row>
    <row r="48" spans="1:5" ht="15" customHeight="1" x14ac:dyDescent="0.25">
      <c r="B48" s="16" t="s">
        <v>26</v>
      </c>
      <c r="C48" s="70" t="e">
        <f>1-term_SGA-preterm_AGA-preterm_SGA</f>
        <v>#N/A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4.6341197506899974</v>
      </c>
      <c r="D51" s="17"/>
    </row>
    <row r="52" spans="1:4" ht="15" customHeight="1" x14ac:dyDescent="0.25">
      <c r="B52" s="16" t="s">
        <v>125</v>
      </c>
      <c r="C52" s="65">
        <v>3.8456413679499999</v>
      </c>
    </row>
    <row r="53" spans="1:4" ht="15.75" customHeight="1" x14ac:dyDescent="0.25">
      <c r="B53" s="16" t="s">
        <v>126</v>
      </c>
      <c r="C53" s="65">
        <v>3.8456413679499999</v>
      </c>
    </row>
    <row r="54" spans="1:4" ht="15.75" customHeight="1" x14ac:dyDescent="0.25">
      <c r="B54" s="16" t="s">
        <v>127</v>
      </c>
      <c r="C54" s="65">
        <v>2.6971200562000002</v>
      </c>
    </row>
    <row r="55" spans="1:4" ht="15.75" customHeight="1" x14ac:dyDescent="0.25">
      <c r="B55" s="16" t="s">
        <v>128</v>
      </c>
      <c r="C55" s="65">
        <v>2.6971200562000002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0.577343733224425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4.6341197506899974</v>
      </c>
      <c r="C2" s="26">
        <f>'Baseline year population inputs'!C52</f>
        <v>3.8456413679499999</v>
      </c>
      <c r="D2" s="26">
        <f>'Baseline year population inputs'!C53</f>
        <v>3.8456413679499999</v>
      </c>
      <c r="E2" s="26">
        <f>'Baseline year population inputs'!C54</f>
        <v>2.6971200562000002</v>
      </c>
      <c r="F2" s="26">
        <f>'Baseline year population inputs'!C55</f>
        <v>2.6971200562000002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0.1414</v>
      </c>
      <c r="E2" s="93">
        <f>food_insecure</f>
        <v>0.1414</v>
      </c>
      <c r="F2" s="93">
        <f>food_insecure</f>
        <v>0.1414</v>
      </c>
      <c r="G2" s="93">
        <f>food_insecure</f>
        <v>0.1414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 t="e">
        <f>frac_children_health_facility</f>
        <v>#N/A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0.1414</v>
      </c>
      <c r="F5" s="93">
        <f>food_insecure</f>
        <v>0.1414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4.6341197506899974</v>
      </c>
      <c r="D7" s="93">
        <f>diarrhoea_1_5mo</f>
        <v>3.8456413679499999</v>
      </c>
      <c r="E7" s="93">
        <f>diarrhoea_6_11mo</f>
        <v>3.8456413679499999</v>
      </c>
      <c r="F7" s="93">
        <f>diarrhoea_12_23mo</f>
        <v>2.6971200562000002</v>
      </c>
      <c r="G7" s="93">
        <f>diarrhoea_24_59mo</f>
        <v>2.6971200562000002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0.1414</v>
      </c>
      <c r="F8" s="93">
        <f>food_insecure</f>
        <v>0.1414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4.6341197506899974</v>
      </c>
      <c r="D12" s="93">
        <f>diarrhoea_1_5mo</f>
        <v>3.8456413679499999</v>
      </c>
      <c r="E12" s="93">
        <f>diarrhoea_6_11mo</f>
        <v>3.8456413679499999</v>
      </c>
      <c r="F12" s="93">
        <f>diarrhoea_12_23mo</f>
        <v>2.6971200562000002</v>
      </c>
      <c r="G12" s="93">
        <f>diarrhoea_24_59mo</f>
        <v>2.6971200562000002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0.1414</v>
      </c>
      <c r="I15" s="93">
        <f>food_insecure</f>
        <v>0.1414</v>
      </c>
      <c r="J15" s="93">
        <f>food_insecure</f>
        <v>0.1414</v>
      </c>
      <c r="K15" s="93">
        <f>food_insecure</f>
        <v>0.1414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0.70499999999999996</v>
      </c>
      <c r="I18" s="93">
        <f>frac_PW_health_facility</f>
        <v>0.70499999999999996</v>
      </c>
      <c r="J18" s="93">
        <f>frac_PW_health_facility</f>
        <v>0.70499999999999996</v>
      </c>
      <c r="K18" s="93">
        <f>frac_PW_health_facility</f>
        <v>0.70499999999999996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0.64200000000000002</v>
      </c>
      <c r="M24" s="93">
        <f>famplan_unmet_need</f>
        <v>0.64200000000000002</v>
      </c>
      <c r="N24" s="93">
        <f>famplan_unmet_need</f>
        <v>0.64200000000000002</v>
      </c>
      <c r="O24" s="93">
        <f>famplan_unmet_need</f>
        <v>0.64200000000000002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9.6617875611062415E-2</v>
      </c>
      <c r="M25" s="93">
        <f>(1-food_insecure)*(0.49)+food_insecure*(0.7)</f>
        <v>0.51969399999999999</v>
      </c>
      <c r="N25" s="93">
        <f>(1-food_insecure)*(0.49)+food_insecure*(0.7)</f>
        <v>0.51969399999999999</v>
      </c>
      <c r="O25" s="93">
        <f>(1-food_insecure)*(0.49)+food_insecure*(0.7)</f>
        <v>0.51969399999999999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4.1407660976169602E-2</v>
      </c>
      <c r="M26" s="93">
        <f>(1-food_insecure)*(0.21)+food_insecure*(0.3)</f>
        <v>0.22272599999999998</v>
      </c>
      <c r="N26" s="93">
        <f>(1-food_insecure)*(0.21)+food_insecure*(0.3)</f>
        <v>0.22272599999999998</v>
      </c>
      <c r="O26" s="93">
        <f>(1-food_insecure)*(0.21)+food_insecure*(0.3)</f>
        <v>0.22272599999999998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4.7887473012768002E-2</v>
      </c>
      <c r="M27" s="93">
        <f>(1-food_insecure)*(0.3)</f>
        <v>0.25757999999999998</v>
      </c>
      <c r="N27" s="93">
        <f>(1-food_insecure)*(0.3)</f>
        <v>0.25757999999999998</v>
      </c>
      <c r="O27" s="93">
        <f>(1-food_insecure)*(0.3)</f>
        <v>0.25757999999999998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0.8140869904000001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 t="e">
        <v>#N/A</v>
      </c>
      <c r="C2" s="75">
        <v>5100</v>
      </c>
      <c r="D2" s="75">
        <v>10500</v>
      </c>
      <c r="E2" s="75">
        <v>8700</v>
      </c>
      <c r="F2" s="75">
        <v>6100</v>
      </c>
      <c r="G2" s="22">
        <f t="shared" ref="G2:G40" si="0">C2+D2+E2+F2</f>
        <v>30400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2021</v>
      </c>
      <c r="B3" s="74" t="e">
        <v>#N/A</v>
      </c>
      <c r="C3" s="75">
        <v>5200</v>
      </c>
      <c r="D3" s="75">
        <v>10500</v>
      </c>
      <c r="E3" s="75">
        <v>8900</v>
      </c>
      <c r="F3" s="75">
        <v>6200</v>
      </c>
      <c r="G3" s="22">
        <f t="shared" si="0"/>
        <v>30800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5500</v>
      </c>
      <c r="D4" s="75">
        <v>10500</v>
      </c>
      <c r="E4" s="75">
        <v>9000</v>
      </c>
      <c r="F4" s="75">
        <v>6300</v>
      </c>
      <c r="G4" s="22">
        <f t="shared" si="0"/>
        <v>31300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3259.6736000000001</v>
      </c>
      <c r="C5" s="75">
        <v>5900</v>
      </c>
      <c r="D5" s="75">
        <v>10300</v>
      </c>
      <c r="E5" s="75">
        <v>9100</v>
      </c>
      <c r="F5" s="75">
        <v>6500</v>
      </c>
      <c r="G5" s="22">
        <f t="shared" si="0"/>
        <v>31800</v>
      </c>
      <c r="H5" s="22">
        <f t="shared" si="1"/>
        <v>3808.8352794224015</v>
      </c>
      <c r="I5" s="22">
        <f t="shared" si="3"/>
        <v>27991.164720577599</v>
      </c>
    </row>
    <row r="6" spans="1:9" ht="15.75" customHeight="1" x14ac:dyDescent="0.25">
      <c r="A6" s="92" t="str">
        <f t="shared" si="2"/>
        <v/>
      </c>
      <c r="B6" s="74">
        <v>3256.3180000000002</v>
      </c>
      <c r="C6" s="75">
        <v>6300</v>
      </c>
      <c r="D6" s="75">
        <v>10300</v>
      </c>
      <c r="E6" s="75">
        <v>9200</v>
      </c>
      <c r="F6" s="75">
        <v>6800</v>
      </c>
      <c r="G6" s="22">
        <f t="shared" si="0"/>
        <v>32600</v>
      </c>
      <c r="H6" s="22">
        <f t="shared" si="1"/>
        <v>3804.9143568908848</v>
      </c>
      <c r="I6" s="22">
        <f t="shared" si="3"/>
        <v>28795.085643109116</v>
      </c>
    </row>
    <row r="7" spans="1:9" ht="15.75" customHeight="1" x14ac:dyDescent="0.25">
      <c r="A7" s="92" t="str">
        <f t="shared" si="2"/>
        <v/>
      </c>
      <c r="B7" s="74">
        <v>3251.2919999999999</v>
      </c>
      <c r="C7" s="75">
        <v>6600</v>
      </c>
      <c r="D7" s="75">
        <v>10300</v>
      </c>
      <c r="E7" s="75">
        <v>9300</v>
      </c>
      <c r="F7" s="75">
        <v>7100</v>
      </c>
      <c r="G7" s="22">
        <f t="shared" si="0"/>
        <v>33300</v>
      </c>
      <c r="H7" s="22">
        <f t="shared" si="1"/>
        <v>3799.0416197817531</v>
      </c>
      <c r="I7" s="22">
        <f t="shared" si="3"/>
        <v>29500.958380218246</v>
      </c>
    </row>
    <row r="8" spans="1:9" ht="15.75" customHeight="1" x14ac:dyDescent="0.25">
      <c r="A8" s="92" t="str">
        <f t="shared" si="2"/>
        <v/>
      </c>
      <c r="B8" s="74">
        <v>3250.1967999999997</v>
      </c>
      <c r="C8" s="75">
        <v>6800</v>
      </c>
      <c r="D8" s="75">
        <v>10300</v>
      </c>
      <c r="E8" s="75">
        <v>9400</v>
      </c>
      <c r="F8" s="75">
        <v>7400</v>
      </c>
      <c r="G8" s="22">
        <f t="shared" si="0"/>
        <v>33900</v>
      </c>
      <c r="H8" s="22">
        <f t="shared" si="1"/>
        <v>3797.7619099365634</v>
      </c>
      <c r="I8" s="22">
        <f t="shared" si="3"/>
        <v>30102.238090063438</v>
      </c>
    </row>
    <row r="9" spans="1:9" ht="15.75" customHeight="1" x14ac:dyDescent="0.25">
      <c r="A9" s="92" t="str">
        <f t="shared" si="2"/>
        <v/>
      </c>
      <c r="B9" s="74">
        <v>3247.5983999999994</v>
      </c>
      <c r="C9" s="75">
        <v>6900</v>
      </c>
      <c r="D9" s="75">
        <v>10400</v>
      </c>
      <c r="E9" s="75">
        <v>9600</v>
      </c>
      <c r="F9" s="75">
        <v>7600</v>
      </c>
      <c r="G9" s="22">
        <f t="shared" si="0"/>
        <v>34500</v>
      </c>
      <c r="H9" s="22">
        <f t="shared" si="1"/>
        <v>3794.7257539269394</v>
      </c>
      <c r="I9" s="22">
        <f t="shared" si="3"/>
        <v>30705.274246073059</v>
      </c>
    </row>
    <row r="10" spans="1:9" ht="15.75" customHeight="1" x14ac:dyDescent="0.25">
      <c r="A10" s="92" t="str">
        <f t="shared" si="2"/>
        <v/>
      </c>
      <c r="B10" s="74">
        <v>3243.4967999999994</v>
      </c>
      <c r="C10" s="75">
        <v>6900</v>
      </c>
      <c r="D10" s="75">
        <v>10500</v>
      </c>
      <c r="E10" s="75">
        <v>9700</v>
      </c>
      <c r="F10" s="75">
        <v>7800</v>
      </c>
      <c r="G10" s="22">
        <f t="shared" si="0"/>
        <v>34900</v>
      </c>
      <c r="H10" s="22">
        <f t="shared" si="1"/>
        <v>3789.9331517528817</v>
      </c>
      <c r="I10" s="22">
        <f t="shared" si="3"/>
        <v>31110.066848247119</v>
      </c>
    </row>
    <row r="11" spans="1:9" ht="15.75" customHeight="1" x14ac:dyDescent="0.25">
      <c r="A11" s="92" t="str">
        <f t="shared" si="2"/>
        <v/>
      </c>
      <c r="B11" s="74">
        <v>3237.8919999999989</v>
      </c>
      <c r="C11" s="75">
        <v>6900</v>
      </c>
      <c r="D11" s="75">
        <v>10800</v>
      </c>
      <c r="E11" s="75">
        <v>9800</v>
      </c>
      <c r="F11" s="75">
        <v>8100</v>
      </c>
      <c r="G11" s="22">
        <f t="shared" si="0"/>
        <v>35600</v>
      </c>
      <c r="H11" s="22">
        <f t="shared" si="1"/>
        <v>3783.3841034143888</v>
      </c>
      <c r="I11" s="22">
        <f t="shared" si="3"/>
        <v>31816.615896585612</v>
      </c>
    </row>
    <row r="12" spans="1:9" ht="15.75" customHeight="1" x14ac:dyDescent="0.25">
      <c r="A12" s="92" t="str">
        <f t="shared" si="2"/>
        <v/>
      </c>
      <c r="B12" s="74">
        <v>3230.7840000000001</v>
      </c>
      <c r="C12" s="75">
        <v>7000</v>
      </c>
      <c r="D12" s="75">
        <v>11100</v>
      </c>
      <c r="E12" s="75">
        <v>9800</v>
      </c>
      <c r="F12" s="75">
        <v>8300</v>
      </c>
      <c r="G12" s="22">
        <f t="shared" si="0"/>
        <v>36200</v>
      </c>
      <c r="H12" s="22">
        <f t="shared" si="1"/>
        <v>3775.0786089114636</v>
      </c>
      <c r="I12" s="22">
        <f t="shared" si="3"/>
        <v>32424.921391088537</v>
      </c>
    </row>
    <row r="13" spans="1:9" ht="15.75" customHeight="1" x14ac:dyDescent="0.25">
      <c r="A13" s="92" t="str">
        <f t="shared" si="2"/>
        <v/>
      </c>
      <c r="B13" s="74">
        <v>5100</v>
      </c>
      <c r="C13" s="75">
        <v>10500</v>
      </c>
      <c r="D13" s="75">
        <v>8600</v>
      </c>
      <c r="E13" s="75">
        <v>5900</v>
      </c>
      <c r="F13" s="75">
        <v>1.737618225E-2</v>
      </c>
      <c r="G13" s="22">
        <f t="shared" si="0"/>
        <v>25000.017376182252</v>
      </c>
      <c r="H13" s="22">
        <f t="shared" si="1"/>
        <v>5959.2039905634247</v>
      </c>
      <c r="I13" s="22">
        <f t="shared" si="3"/>
        <v>19040.813385618829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0.1414</v>
      </c>
      <c r="G5" s="121">
        <f>food_insecure</f>
        <v>0.1414</v>
      </c>
      <c r="H5" s="121">
        <f>food_insecure</f>
        <v>0.1414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0.1414</v>
      </c>
      <c r="G7" s="121">
        <f>food_insecure</f>
        <v>0.1414</v>
      </c>
      <c r="H7" s="121">
        <f>food_insecure</f>
        <v>0.1414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1.737618225E-2</v>
      </c>
    </row>
    <row r="4" spans="1:8" ht="15.75" customHeight="1" x14ac:dyDescent="0.25">
      <c r="B4" s="24" t="s">
        <v>7</v>
      </c>
      <c r="C4" s="76">
        <v>6.65066917113563E-2</v>
      </c>
    </row>
    <row r="5" spans="1:8" ht="15.75" customHeight="1" x14ac:dyDescent="0.25">
      <c r="B5" s="24" t="s">
        <v>8</v>
      </c>
      <c r="C5" s="76">
        <v>4.0049218094255629E-2</v>
      </c>
    </row>
    <row r="6" spans="1:8" ht="15.75" customHeight="1" x14ac:dyDescent="0.25">
      <c r="B6" s="24" t="s">
        <v>10</v>
      </c>
      <c r="C6" s="76">
        <v>0.237520353372283</v>
      </c>
    </row>
    <row r="7" spans="1:8" ht="15.75" customHeight="1" x14ac:dyDescent="0.25">
      <c r="B7" s="24" t="s">
        <v>13</v>
      </c>
      <c r="C7" s="76">
        <v>0.32558891716685628</v>
      </c>
    </row>
    <row r="8" spans="1:8" ht="15.75" customHeight="1" x14ac:dyDescent="0.25">
      <c r="B8" s="24" t="s">
        <v>14</v>
      </c>
      <c r="C8" s="76">
        <v>5.635527482213417E-4</v>
      </c>
    </row>
    <row r="9" spans="1:8" ht="15.75" customHeight="1" x14ac:dyDescent="0.25">
      <c r="B9" s="24" t="s">
        <v>27</v>
      </c>
      <c r="C9" s="76">
        <v>0.15885328713038049</v>
      </c>
    </row>
    <row r="10" spans="1:8" ht="15.75" customHeight="1" x14ac:dyDescent="0.25">
      <c r="B10" s="24" t="s">
        <v>15</v>
      </c>
      <c r="C10" s="76">
        <v>0.15354179752664698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7.0085523262330404E-2</v>
      </c>
      <c r="D14" s="76">
        <v>7.0085523262330404E-2</v>
      </c>
      <c r="E14" s="76">
        <v>0.10270365751683</v>
      </c>
      <c r="F14" s="76">
        <v>0.10270365751683</v>
      </c>
    </row>
    <row r="15" spans="1:8" ht="15.75" customHeight="1" x14ac:dyDescent="0.25">
      <c r="B15" s="24" t="s">
        <v>16</v>
      </c>
      <c r="C15" s="76">
        <v>0.12090382481671699</v>
      </c>
      <c r="D15" s="76">
        <v>0.12090382481671699</v>
      </c>
      <c r="E15" s="76">
        <v>8.1049962870959391E-2</v>
      </c>
      <c r="F15" s="76">
        <v>8.1049962870959391E-2</v>
      </c>
    </row>
    <row r="16" spans="1:8" ht="15.75" customHeight="1" x14ac:dyDescent="0.25">
      <c r="B16" s="24" t="s">
        <v>17</v>
      </c>
      <c r="C16" s="76">
        <v>5.7984186574834701E-2</v>
      </c>
      <c r="D16" s="76">
        <v>5.7984186574834701E-2</v>
      </c>
      <c r="E16" s="76">
        <v>5.7819393519103597E-2</v>
      </c>
      <c r="F16" s="76">
        <v>5.7819393519103597E-2</v>
      </c>
    </row>
    <row r="17" spans="1:8" ht="15.75" customHeight="1" x14ac:dyDescent="0.25">
      <c r="B17" s="24" t="s">
        <v>18</v>
      </c>
      <c r="C17" s="76">
        <v>4.6943956278931102E-2</v>
      </c>
      <c r="D17" s="76">
        <v>4.6943956278931102E-2</v>
      </c>
      <c r="E17" s="76">
        <v>0.14326012070479799</v>
      </c>
      <c r="F17" s="76">
        <v>0.14326012070479799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5.2428806897836105E-2</v>
      </c>
      <c r="D19" s="76">
        <v>5.2428806897836105E-2</v>
      </c>
      <c r="E19" s="76">
        <v>6.8021585573550605E-2</v>
      </c>
      <c r="F19" s="76">
        <v>6.8021585573550605E-2</v>
      </c>
    </row>
    <row r="20" spans="1:8" ht="15.75" customHeight="1" x14ac:dyDescent="0.25">
      <c r="B20" s="24" t="s">
        <v>21</v>
      </c>
      <c r="C20" s="76">
        <v>3.8197860327282595E-4</v>
      </c>
      <c r="D20" s="76">
        <v>3.8197860327282595E-4</v>
      </c>
      <c r="E20" s="76">
        <v>1.9788965981069801E-3</v>
      </c>
      <c r="F20" s="76">
        <v>1.9788965981069801E-3</v>
      </c>
    </row>
    <row r="21" spans="1:8" ht="15.75" customHeight="1" x14ac:dyDescent="0.25">
      <c r="B21" s="24" t="s">
        <v>22</v>
      </c>
      <c r="C21" s="76">
        <v>2.9284704665066205E-2</v>
      </c>
      <c r="D21" s="76">
        <v>2.9284704665066205E-2</v>
      </c>
      <c r="E21" s="76">
        <v>7.4568052466918097E-2</v>
      </c>
      <c r="F21" s="76">
        <v>7.4568052466918097E-2</v>
      </c>
    </row>
    <row r="22" spans="1:8" ht="15.75" customHeight="1" x14ac:dyDescent="0.25">
      <c r="B22" s="24" t="s">
        <v>23</v>
      </c>
      <c r="C22" s="76">
        <v>0.62198701890101171</v>
      </c>
      <c r="D22" s="76">
        <v>0.62198701890101171</v>
      </c>
      <c r="E22" s="76">
        <v>0.47059833074973334</v>
      </c>
      <c r="F22" s="76">
        <v>0.47059833074973334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3.8199999999999998E-2</v>
      </c>
    </row>
    <row r="27" spans="1:8" ht="15.75" customHeight="1" x14ac:dyDescent="0.25">
      <c r="B27" s="24" t="s">
        <v>39</v>
      </c>
      <c r="C27" s="76">
        <v>3.6000000000000004E-2</v>
      </c>
    </row>
    <row r="28" spans="1:8" ht="15.75" customHeight="1" x14ac:dyDescent="0.25">
      <c r="B28" s="24" t="s">
        <v>40</v>
      </c>
      <c r="C28" s="76">
        <v>0.17920000000000003</v>
      </c>
    </row>
    <row r="29" spans="1:8" ht="15.75" customHeight="1" x14ac:dyDescent="0.25">
      <c r="B29" s="24" t="s">
        <v>41</v>
      </c>
      <c r="C29" s="76">
        <v>9.3399999999999997E-2</v>
      </c>
    </row>
    <row r="30" spans="1:8" ht="15.75" customHeight="1" x14ac:dyDescent="0.25">
      <c r="B30" s="24" t="s">
        <v>42</v>
      </c>
      <c r="C30" s="76">
        <v>4.2699999999999995E-2</v>
      </c>
    </row>
    <row r="31" spans="1:8" ht="15.75" customHeight="1" x14ac:dyDescent="0.25">
      <c r="B31" s="24" t="s">
        <v>43</v>
      </c>
      <c r="C31" s="76">
        <v>0.1353</v>
      </c>
    </row>
    <row r="32" spans="1:8" ht="15.75" customHeight="1" x14ac:dyDescent="0.25">
      <c r="B32" s="24" t="s">
        <v>44</v>
      </c>
      <c r="C32" s="76">
        <v>0.18710000000000002</v>
      </c>
    </row>
    <row r="33" spans="2:3" ht="15.75" customHeight="1" x14ac:dyDescent="0.25">
      <c r="B33" s="24" t="s">
        <v>45</v>
      </c>
      <c r="C33" s="76">
        <v>0.13800000000000001</v>
      </c>
    </row>
    <row r="34" spans="2:3" ht="15.75" customHeight="1" x14ac:dyDescent="0.25">
      <c r="B34" s="24" t="s">
        <v>46</v>
      </c>
      <c r="C34" s="76">
        <v>0.15010000000223517</v>
      </c>
    </row>
    <row r="35" spans="2:3" ht="15.75" customHeight="1" x14ac:dyDescent="0.25">
      <c r="B35" s="32" t="s">
        <v>129</v>
      </c>
      <c r="C35" s="91">
        <f>SUM(C26:C34)</f>
        <v>1.0000000000022353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0.48138704271062271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0.51340841550000005</v>
      </c>
      <c r="D14" s="79">
        <v>0.51488794754</v>
      </c>
      <c r="E14" s="79">
        <v>0.51488794754</v>
      </c>
      <c r="F14" s="79">
        <v>0.30718176750999998</v>
      </c>
      <c r="G14" s="79">
        <v>0.30718176750999998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0.2964131312736068</v>
      </c>
      <c r="D15" s="77">
        <f t="shared" si="0"/>
        <v>0.29726732982500548</v>
      </c>
      <c r="E15" s="77">
        <f t="shared" si="0"/>
        <v>0.29726732982500548</v>
      </c>
      <c r="F15" s="77">
        <f t="shared" si="0"/>
        <v>0.17734946843270077</v>
      </c>
      <c r="G15" s="77">
        <f t="shared" si="0"/>
        <v>0.17734946843270077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0.51488794754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54.6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f>(1-food_insecure)*0.95</f>
        <v>0.81567000000000001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2020-09-23T23:43:21Z</dcterms:modified>
</cp:coreProperties>
</file>