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DC180F62-B036-4E24-8585-E909669EA1FD}" xr6:coauthVersionLast="45" xr6:coauthVersionMax="45" xr10:uidLastSave="{00000000-0000-0000-0000-000000000000}"/>
  <bookViews>
    <workbookView xWindow="384" yWindow="384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<sst xmlns="http://schemas.openxmlformats.org/spreadsheetml/2006/main" count="1113" uniqueCount="272">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</sst>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69688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0.70886222839355495</v>
      </c>
    </row>
    <row r="11" spans="1:3" ht="15" customHeight="1" x14ac:dyDescent="0.25">
      <c r="B11" s="7" t="s">
        <v>108</v>
      </c>
      <c r="C11" s="66">
        <v>0.84900000000000009</v>
      </c>
    </row>
    <row r="12" spans="1:3" ht="15" customHeight="1" x14ac:dyDescent="0.25">
      <c r="B12" s="7" t="s">
        <v>109</v>
      </c>
      <c r="C12" s="66">
        <v>0.74199999999999999</v>
      </c>
    </row>
    <row r="13" spans="1:3" ht="15" customHeight="1" x14ac:dyDescent="0.25">
      <c r="B13" s="7" t="s">
        <v>110</v>
      </c>
      <c r="C13" s="66">
        <v>0.154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7.22E-2</v>
      </c>
    </row>
    <row r="24" spans="1:3" ht="15" customHeight="1" x14ac:dyDescent="0.25">
      <c r="B24" s="20" t="s">
        <v>102</v>
      </c>
      <c r="C24" s="67">
        <v>0.55390000000000006</v>
      </c>
    </row>
    <row r="25" spans="1:3" ht="15" customHeight="1" x14ac:dyDescent="0.25">
      <c r="B25" s="20" t="s">
        <v>103</v>
      </c>
      <c r="C25" s="67">
        <v>0.31579999999999997</v>
      </c>
    </row>
    <row r="26" spans="1:3" ht="15" customHeight="1" x14ac:dyDescent="0.25">
      <c r="B26" s="20" t="s">
        <v>104</v>
      </c>
      <c r="C26" s="67">
        <v>5.8100000000000006E-2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16.899999999999999</v>
      </c>
    </row>
    <row r="38" spans="1:5" ht="15" customHeight="1" x14ac:dyDescent="0.25">
      <c r="B38" s="16" t="s">
        <v>91</v>
      </c>
      <c r="C38" s="68">
        <v>25.6</v>
      </c>
      <c r="D38" s="17"/>
      <c r="E38" s="18"/>
    </row>
    <row r="39" spans="1:5" ht="15" customHeight="1" x14ac:dyDescent="0.25">
      <c r="B39" s="16" t="s">
        <v>90</v>
      </c>
      <c r="C39" s="68">
        <v>30.8</v>
      </c>
      <c r="D39" s="17"/>
      <c r="E39" s="17"/>
    </row>
    <row r="40" spans="1:5" ht="15" customHeight="1" x14ac:dyDescent="0.25">
      <c r="B40" s="16" t="s">
        <v>171</v>
      </c>
      <c r="C40" s="68">
        <v>1.48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7.9199999999999993E-2</v>
      </c>
      <c r="D46" s="17"/>
    </row>
    <row r="47" spans="1:5" ht="15.75" customHeight="1" x14ac:dyDescent="0.25">
      <c r="B47" s="16" t="s">
        <v>12</v>
      </c>
      <c r="C47" s="67">
        <v>0.1946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0.70379999999999998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1.7864121467975</v>
      </c>
      <c r="D51" s="17"/>
    </row>
    <row r="52" spans="1:4" ht="15" customHeight="1" x14ac:dyDescent="0.25">
      <c r="B52" s="16" t="s">
        <v>125</v>
      </c>
      <c r="C52" s="65">
        <v>1.531278605</v>
      </c>
    </row>
    <row r="53" spans="1:4" ht="15.75" customHeight="1" x14ac:dyDescent="0.25">
      <c r="B53" s="16" t="s">
        <v>126</v>
      </c>
      <c r="C53" s="65">
        <v>1.531278605</v>
      </c>
    </row>
    <row r="54" spans="1:4" ht="15.75" customHeight="1" x14ac:dyDescent="0.25">
      <c r="B54" s="16" t="s">
        <v>127</v>
      </c>
      <c r="C54" s="65">
        <v>1.25625785399</v>
      </c>
    </row>
    <row r="55" spans="1:4" ht="15.75" customHeight="1" x14ac:dyDescent="0.25">
      <c r="B55" s="16" t="s">
        <v>128</v>
      </c>
      <c r="C55" s="65">
        <v>1.25625785399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0.43762270029210482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 x14ac:dyDescent="0.25">
      <c r="A3" s="3" t="s">
        <v>65</v>
      </c>
      <c r="B3" s="26">
        <f>frac_mam_1month * 2.6</f>
        <v>0.17470753040000003</v>
      </c>
      <c r="C3" s="26">
        <f>frac_mam_1_5months * 2.6</f>
        <v>0.17470753040000003</v>
      </c>
      <c r="D3" s="26">
        <f>frac_mam_6_11months * 2.6</f>
        <v>0.17356334579999999</v>
      </c>
      <c r="E3" s="26">
        <f>frac_mam_12_23months * 2.6</f>
        <v>0.1075998014</v>
      </c>
      <c r="F3" s="26">
        <f>frac_mam_24_59months * 2.6</f>
        <v>7.3051589606666661E-2</v>
      </c>
    </row>
    <row r="4" spans="1:6" ht="15.75" customHeight="1" x14ac:dyDescent="0.25">
      <c r="A4" s="3" t="s">
        <v>66</v>
      </c>
      <c r="B4" s="26">
        <f>frac_sam_1month * 2.6</f>
        <v>0.21823085960000002</v>
      </c>
      <c r="C4" s="26">
        <f>frac_sam_1_5months * 2.6</f>
        <v>0.21823085960000002</v>
      </c>
      <c r="D4" s="26">
        <f>frac_sam_6_11months * 2.6</f>
        <v>8.5625121400000004E-2</v>
      </c>
      <c r="E4" s="26">
        <f>frac_sam_12_23months * 2.6</f>
        <v>5.3151802600000006E-2</v>
      </c>
      <c r="F4" s="26">
        <f>frac_sam_24_59months * 2.6</f>
        <v>2.3877443459999998E-2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14139.89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16517.019437435752</v>
      </c>
      <c r="I2" s="22">
        <f>G2-H2</f>
        <v>211482.98056256425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13988.287200000001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16339.929913092235</v>
      </c>
      <c r="I3" s="22">
        <f t="shared" ref="I3:I15" si="3">G3-H3</f>
        <v>214660.07008690777</v>
      </c>
    </row>
    <row r="4" spans="1:9" ht="15.75" customHeight="1" x14ac:dyDescent="0.25">
      <c r="A4" s="92">
        <f t="shared" si="2"/>
        <v>2022</v>
      </c>
      <c r="B4" s="74">
        <v>13830.200800000002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>
        <f t="shared" si="1"/>
        <v>16155.266797495566</v>
      </c>
      <c r="I4" s="22">
        <f t="shared" si="3"/>
        <v>214844.73320250443</v>
      </c>
    </row>
    <row r="5" spans="1:9" ht="15.75" customHeight="1" x14ac:dyDescent="0.25">
      <c r="A5" s="92">
        <f t="shared" si="2"/>
        <v>2023</v>
      </c>
      <c r="B5" s="74">
        <v>13665.630800000003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15963.030090645738</v>
      </c>
      <c r="I5" s="22">
        <f t="shared" si="3"/>
        <v>219036.96990935426</v>
      </c>
    </row>
    <row r="6" spans="1:9" ht="15.75" customHeight="1" x14ac:dyDescent="0.25">
      <c r="A6" s="92">
        <f t="shared" si="2"/>
        <v>2024</v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 x14ac:dyDescent="0.25">
      <c r="A7" s="92">
        <f t="shared" si="2"/>
        <v>2025</v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 x14ac:dyDescent="0.25">
      <c r="A8" s="92">
        <f t="shared" si="2"/>
        <v>2026</v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 x14ac:dyDescent="0.25">
      <c r="A9" s="92">
        <f t="shared" si="2"/>
        <v>2027</v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 x14ac:dyDescent="0.25">
      <c r="A10" s="92">
        <f t="shared" si="2"/>
        <v>2028</v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 x14ac:dyDescent="0.25">
      <c r="A11" s="92">
        <f t="shared" si="2"/>
        <v>2029</v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 x14ac:dyDescent="0.25">
      <c r="A12" s="92">
        <f t="shared" si="2"/>
        <v>2030</v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 x14ac:dyDescent="0.25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9.7099652500000008E-3</v>
      </c>
    </row>
    <row r="4" spans="1:8" ht="15.75" customHeight="1" x14ac:dyDescent="0.25">
      <c r="B4" s="24" t="s">
        <v>7</v>
      </c>
      <c r="C4" s="76">
        <v>0.10121404692222738</v>
      </c>
    </row>
    <row r="5" spans="1:8" ht="15.75" customHeight="1" x14ac:dyDescent="0.25">
      <c r="B5" s="24" t="s">
        <v>8</v>
      </c>
      <c r="C5" s="76">
        <v>0.15605744947835476</v>
      </c>
    </row>
    <row r="6" spans="1:8" ht="15.75" customHeight="1" x14ac:dyDescent="0.25">
      <c r="B6" s="24" t="s">
        <v>10</v>
      </c>
      <c r="C6" s="76">
        <v>0.11745605391055733</v>
      </c>
    </row>
    <row r="7" spans="1:8" ht="15.75" customHeight="1" x14ac:dyDescent="0.25">
      <c r="B7" s="24" t="s">
        <v>13</v>
      </c>
      <c r="C7" s="76">
        <v>0.21697653213164325</v>
      </c>
    </row>
    <row r="8" spans="1:8" ht="15.75" customHeight="1" x14ac:dyDescent="0.25">
      <c r="B8" s="24" t="s">
        <v>14</v>
      </c>
      <c r="C8" s="76">
        <v>4.1722034127874997E-3</v>
      </c>
    </row>
    <row r="9" spans="1:8" ht="15.75" customHeight="1" x14ac:dyDescent="0.25">
      <c r="B9" s="24" t="s">
        <v>27</v>
      </c>
      <c r="C9" s="76">
        <v>0.12174788640361456</v>
      </c>
    </row>
    <row r="10" spans="1:8" ht="15.75" customHeight="1" x14ac:dyDescent="0.25">
      <c r="B10" s="24" t="s">
        <v>15</v>
      </c>
      <c r="C10" s="76">
        <v>0.27266586249081526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 x14ac:dyDescent="0.25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 x14ac:dyDescent="0.25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 x14ac:dyDescent="0.25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 x14ac:dyDescent="0.25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 x14ac:dyDescent="0.25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 x14ac:dyDescent="0.25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 x14ac:dyDescent="0.25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 x14ac:dyDescent="0.25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2.0400000000000001E-2</v>
      </c>
    </row>
    <row r="27" spans="1:8" ht="15.75" customHeight="1" x14ac:dyDescent="0.25">
      <c r="B27" s="24" t="s">
        <v>39</v>
      </c>
      <c r="C27" s="76">
        <v>1.21E-2</v>
      </c>
    </row>
    <row r="28" spans="1:8" ht="15.75" customHeight="1" x14ac:dyDescent="0.25">
      <c r="B28" s="24" t="s">
        <v>40</v>
      </c>
      <c r="C28" s="76">
        <v>0.20649999999999999</v>
      </c>
    </row>
    <row r="29" spans="1:8" ht="15.75" customHeight="1" x14ac:dyDescent="0.25">
      <c r="B29" s="24" t="s">
        <v>41</v>
      </c>
      <c r="C29" s="76">
        <v>0.14580000000000001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9.2799999999999994E-2</v>
      </c>
    </row>
    <row r="32" spans="1:8" ht="15.75" customHeight="1" x14ac:dyDescent="0.25">
      <c r="B32" s="24" t="s">
        <v>44</v>
      </c>
      <c r="C32" s="76">
        <v>1.09E-2</v>
      </c>
    </row>
    <row r="33" spans="2:3" ht="15.75" customHeight="1" x14ac:dyDescent="0.25">
      <c r="B33" s="24" t="s">
        <v>45</v>
      </c>
      <c r="C33" s="76">
        <v>0.3715</v>
      </c>
    </row>
    <row r="34" spans="2:3" ht="15.75" customHeight="1" x14ac:dyDescent="0.25">
      <c r="B34" s="24" t="s">
        <v>46</v>
      </c>
      <c r="C34" s="76">
        <v>9.1000000002235168E-2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0.67647725500632105</v>
      </c>
      <c r="D2" s="77">
        <v>0.67647725500632105</v>
      </c>
      <c r="E2" s="77">
        <v>0.70179452384153673</v>
      </c>
      <c r="F2" s="77">
        <v>0.38013074726989082</v>
      </c>
      <c r="G2" s="77">
        <v>0.27631082185303513</v>
      </c>
    </row>
    <row r="3" spans="1:15" ht="15.75" customHeight="1" x14ac:dyDescent="0.25">
      <c r="A3" s="5"/>
      <c r="B3" s="11" t="s">
        <v>118</v>
      </c>
      <c r="C3" s="77">
        <v>0.11391197499367887</v>
      </c>
      <c r="D3" s="77">
        <v>0.11391197499367887</v>
      </c>
      <c r="E3" s="77">
        <v>0.13096165615846339</v>
      </c>
      <c r="F3" s="77">
        <v>0.26108980273010923</v>
      </c>
      <c r="G3" s="77">
        <v>0.35039415814696484</v>
      </c>
    </row>
    <row r="4" spans="1:15" ht="15.75" customHeight="1" x14ac:dyDescent="0.25">
      <c r="A4" s="5"/>
      <c r="B4" s="11" t="s">
        <v>116</v>
      </c>
      <c r="C4" s="78">
        <v>0.11478685023809522</v>
      </c>
      <c r="D4" s="78">
        <v>0.11478685023809522</v>
      </c>
      <c r="E4" s="78">
        <v>7.4662419642857136E-2</v>
      </c>
      <c r="F4" s="78">
        <v>0.21286914442896934</v>
      </c>
      <c r="G4" s="78">
        <v>0.23156268620320855</v>
      </c>
    </row>
    <row r="5" spans="1:15" ht="15.75" customHeight="1" x14ac:dyDescent="0.25">
      <c r="A5" s="5"/>
      <c r="B5" s="11" t="s">
        <v>119</v>
      </c>
      <c r="C5" s="78">
        <v>9.482391976190474E-2</v>
      </c>
      <c r="D5" s="78">
        <v>9.482391976190474E-2</v>
      </c>
      <c r="E5" s="78">
        <v>9.2581400357142865E-2</v>
      </c>
      <c r="F5" s="78">
        <v>0.14591030557103063</v>
      </c>
      <c r="G5" s="78">
        <v>0.14173233379679143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0.68589483757361602</v>
      </c>
      <c r="D8" s="77">
        <v>0.68589483757361602</v>
      </c>
      <c r="E8" s="77">
        <v>0.72725213006222222</v>
      </c>
      <c r="F8" s="77">
        <v>0.78014341023454148</v>
      </c>
      <c r="G8" s="77">
        <v>0.82347087761914672</v>
      </c>
    </row>
    <row r="9" spans="1:15" ht="15.75" customHeight="1" x14ac:dyDescent="0.25">
      <c r="B9" s="7" t="s">
        <v>121</v>
      </c>
      <c r="C9" s="77">
        <v>0.16297501242638399</v>
      </c>
      <c r="D9" s="77">
        <v>0.16297501242638399</v>
      </c>
      <c r="E9" s="77">
        <v>0.17305999793777779</v>
      </c>
      <c r="F9" s="77">
        <v>0.15802904976545842</v>
      </c>
      <c r="G9" s="77">
        <v>0.13924872504751995</v>
      </c>
    </row>
    <row r="10" spans="1:15" ht="15.75" customHeight="1" x14ac:dyDescent="0.25">
      <c r="B10" s="7" t="s">
        <v>122</v>
      </c>
      <c r="C10" s="78">
        <v>6.7195204000000008E-2</v>
      </c>
      <c r="D10" s="78">
        <v>6.7195204000000008E-2</v>
      </c>
      <c r="E10" s="78">
        <v>6.6755132999999994E-2</v>
      </c>
      <c r="F10" s="78">
        <v>4.1384538999999998E-2</v>
      </c>
      <c r="G10" s="78">
        <v>2.8096765233333331E-2</v>
      </c>
    </row>
    <row r="11" spans="1:15" ht="15.75" customHeight="1" x14ac:dyDescent="0.25">
      <c r="B11" s="7" t="s">
        <v>123</v>
      </c>
      <c r="C11" s="78">
        <v>8.393494600000001E-2</v>
      </c>
      <c r="D11" s="78">
        <v>8.393494600000001E-2</v>
      </c>
      <c r="E11" s="78">
        <v>3.2932739000000003E-2</v>
      </c>
      <c r="F11" s="78">
        <v>2.0443001000000002E-2</v>
      </c>
      <c r="G11" s="78">
        <v>9.1836320999999985E-3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0.37431299374600002</v>
      </c>
      <c r="M14" s="80">
        <v>0.31906522595999998</v>
      </c>
      <c r="N14" s="80">
        <v>0.3056146214905</v>
      </c>
      <c r="O14" s="80">
        <v>0.38514082029149999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0.16380786307754627</v>
      </c>
      <c r="M15" s="77">
        <f t="shared" si="0"/>
        <v>0.13963018575392577</v>
      </c>
      <c r="N15" s="77">
        <f t="shared" si="0"/>
        <v>0.13374389590542213</v>
      </c>
      <c r="O15" s="77">
        <f t="shared" si="0"/>
        <v>0.16854636576868251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0.71499999999999997</v>
      </c>
      <c r="D2" s="78">
        <v>0.439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</v>
      </c>
      <c r="D3" s="78">
        <v>0.184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0.13200000000000001</v>
      </c>
      <c r="D4" s="78">
        <v>0.373</v>
      </c>
      <c r="E4" s="78">
        <v>0.98599999999999999</v>
      </c>
      <c r="F4" s="78">
        <v>0.80400000000000005</v>
      </c>
      <c r="G4" s="78">
        <v>0</v>
      </c>
    </row>
    <row r="5" spans="1:7" x14ac:dyDescent="0.25">
      <c r="B5" s="43" t="s">
        <v>169</v>
      </c>
      <c r="C5" s="77">
        <f>1-SUM(C2:C4)</f>
        <v>3.0000000000000027E-3</v>
      </c>
      <c r="D5" s="77">
        <f t="shared" ref="D5:G5" si="0">1-SUM(D2:D4)</f>
        <v>4.0000000000000036E-3</v>
      </c>
      <c r="E5" s="77">
        <f t="shared" si="0"/>
        <v>1.4000000000000012E-2</v>
      </c>
      <c r="F5" s="77">
        <f t="shared" si="0"/>
        <v>0.19599999999999995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0.29518</v>
      </c>
      <c r="D2" s="28">
        <v>0.28684999999999999</v>
      </c>
      <c r="E2" s="28">
        <v>0.27873999999999999</v>
      </c>
      <c r="F2" s="28">
        <v>0.27082999999999996</v>
      </c>
      <c r="G2" s="28">
        <v>0.26318000000000003</v>
      </c>
      <c r="H2" s="28">
        <v>0.25574999999999998</v>
      </c>
      <c r="I2" s="28">
        <v>0.24856999999999999</v>
      </c>
      <c r="J2" s="28">
        <v>0.24163000000000001</v>
      </c>
      <c r="K2" s="28">
        <v>0.23488000000000001</v>
      </c>
      <c r="L2">
        <v>0.22827999999999998</v>
      </c>
      <c r="M2">
        <v>0.22183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3.6580000000000001E-2</v>
      </c>
      <c r="D4" s="28">
        <v>3.6260000000000001E-2</v>
      </c>
      <c r="E4" s="28">
        <v>3.5959999999999999E-2</v>
      </c>
      <c r="F4" s="28">
        <v>3.567E-2</v>
      </c>
      <c r="G4" s="28">
        <v>3.5400000000000001E-2</v>
      </c>
      <c r="H4" s="28">
        <v>3.5130000000000002E-2</v>
      </c>
      <c r="I4" s="28">
        <v>3.4869999999999998E-2</v>
      </c>
      <c r="J4" s="28">
        <v>3.4620000000000005E-2</v>
      </c>
      <c r="K4" s="28">
        <v>3.4390000000000004E-2</v>
      </c>
      <c r="L4">
        <v>3.4169999999999999E-2</v>
      </c>
      <c r="M4">
        <v>3.3950000000000001E-2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0.37431299374600002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0.439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0.80400000000000005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24.358000000000001</v>
      </c>
      <c r="D13" s="28">
        <v>23.3</v>
      </c>
      <c r="E13" s="28">
        <v>22.314</v>
      </c>
      <c r="F13" s="28">
        <v>21.405000000000001</v>
      </c>
      <c r="G13" s="28">
        <v>20.558</v>
      </c>
      <c r="H13" s="28">
        <v>19.748000000000001</v>
      </c>
      <c r="I13" s="28">
        <v>18.983000000000001</v>
      </c>
      <c r="J13" s="28">
        <v>18.279</v>
      </c>
      <c r="K13" s="28">
        <v>17.579999999999998</v>
      </c>
      <c r="L13">
        <v>16.949000000000002</v>
      </c>
      <c r="M13">
        <v>16.347000000000001</v>
      </c>
    </row>
    <row r="14" spans="1:13" x14ac:dyDescent="0.25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49.287869290922437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39.684198983342796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277.35471353022353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1.1633680590126974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1.2836646978246877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1.2836646978246877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1.2836646978246877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1.2836646978246877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12.816498427138704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12.816498427138704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0.52326422703405329</v>
      </c>
      <c r="E17" s="86" t="s">
        <v>201</v>
      </c>
    </row>
    <row r="18" spans="1:5" ht="15.75" customHeight="1" x14ac:dyDescent="0.25">
      <c r="A18" s="53" t="s">
        <v>175</v>
      </c>
      <c r="B18" s="85">
        <v>0.88700000000000001</v>
      </c>
      <c r="C18" s="85">
        <v>0.95</v>
      </c>
      <c r="D18" s="86">
        <v>6.4352685672608949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11.985155491425509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22.014584291522841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4.1570370268154289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18.471268288136731</v>
      </c>
      <c r="E24" s="86" t="s">
        <v>201</v>
      </c>
    </row>
    <row r="25" spans="1:5" ht="15.75" customHeight="1" x14ac:dyDescent="0.25">
      <c r="A25" s="53" t="s">
        <v>87</v>
      </c>
      <c r="B25" s="85">
        <v>0.55600000000000005</v>
      </c>
      <c r="C25" s="85">
        <v>0.95</v>
      </c>
      <c r="D25" s="86">
        <v>18.400074464012974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4.77870091584475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5.9817695327732272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0.75476317901744583</v>
      </c>
      <c r="E28" s="86" t="s">
        <v>201</v>
      </c>
    </row>
    <row r="29" spans="1:5" ht="15.75" customHeight="1" x14ac:dyDescent="0.25">
      <c r="A29" s="53" t="s">
        <v>58</v>
      </c>
      <c r="B29" s="85">
        <v>0.88700000000000001</v>
      </c>
      <c r="C29" s="85">
        <v>0.95</v>
      </c>
      <c r="D29" s="86">
        <v>93.696773026618672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189.08585654470394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189.08585654470394</v>
      </c>
      <c r="E31" s="86" t="s">
        <v>201</v>
      </c>
    </row>
    <row r="32" spans="1:5" ht="15.75" customHeight="1" x14ac:dyDescent="0.25">
      <c r="A32" s="53" t="s">
        <v>28</v>
      </c>
      <c r="B32" s="85">
        <v>0.45</v>
      </c>
      <c r="C32" s="85">
        <v>0.95</v>
      </c>
      <c r="D32" s="86">
        <v>1.1034095765662737</v>
      </c>
      <c r="E32" s="86" t="s">
        <v>201</v>
      </c>
    </row>
    <row r="33" spans="1:6" ht="15.75" customHeight="1" x14ac:dyDescent="0.25">
      <c r="A33" s="53" t="s">
        <v>83</v>
      </c>
      <c r="B33" s="85">
        <v>0.79400000000000004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0.57499999999999996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0.504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0.58200000000000007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8.0000000000000002E-3</v>
      </c>
      <c r="C38" s="85">
        <v>0.95</v>
      </c>
      <c r="D38" s="86">
        <v>1.878070551186686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1.1245246609522135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2020-07-16T02:28:35Z</dcterms:modified>
</cp:coreProperties>
</file>