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273484D7-E783-40CD-8C7E-05FB0632CAE4}" xr6:coauthVersionLast="45" xr6:coauthVersionMax="45" xr10:uidLastSave="{00000000-0000-0000-0000-000000000000}"/>
  <bookViews>
    <workbookView xWindow="384" yWindow="38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<sst xmlns="http://schemas.openxmlformats.org/spreadsheetml/2006/main" count="1113" uniqueCount="272">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</sst>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0.68799999999999994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8.199999999999999E-2</v>
      </c>
      <c r="D46" s="17"/>
    </row>
    <row r="47" spans="1:5" ht="15.75" customHeight="1" x14ac:dyDescent="0.25">
      <c r="B47" s="16" t="s">
        <v>12</v>
      </c>
      <c r="C47" s="67">
        <v>0.1638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0.20410009879999999</v>
      </c>
      <c r="C3" s="26">
        <f>frac_mam_1_5months * 2.6</f>
        <v>0.20410009879999999</v>
      </c>
      <c r="D3" s="26">
        <f>frac_mam_6_11months * 2.6</f>
        <v>0.21705851700000003</v>
      </c>
      <c r="E3" s="26">
        <f>frac_mam_12_23months * 2.6</f>
        <v>0.20035362879999999</v>
      </c>
      <c r="F3" s="26">
        <f>frac_mam_24_59months * 2.6</f>
        <v>0.18230603473333332</v>
      </c>
    </row>
    <row r="4" spans="1:6" ht="15.75" customHeight="1" x14ac:dyDescent="0.25">
      <c r="A4" s="3" t="s">
        <v>66</v>
      </c>
      <c r="B4" s="26">
        <f>frac_sam_1month * 2.6</f>
        <v>0.14572912120000001</v>
      </c>
      <c r="C4" s="26">
        <f>frac_sam_1_5months * 2.6</f>
        <v>0.14572912120000001</v>
      </c>
      <c r="D4" s="26">
        <f>frac_sam_6_11months * 2.6</f>
        <v>7.8459666999999997E-2</v>
      </c>
      <c r="E4" s="26">
        <f>frac_sam_12_23months * 2.6</f>
        <v>8.5751307200000002E-2</v>
      </c>
      <c r="F4" s="26">
        <f>frac_sam_24_59months * 2.6</f>
        <v>4.1449881199999997E-2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359544.44400000002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418246.6105273444</v>
      </c>
      <c r="I2" s="22">
        <f>G2-H2</f>
        <v>4088753.3894726555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356793.19680000003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415046.17220789468</v>
      </c>
      <c r="I3" s="22">
        <f t="shared" ref="I3:I15" si="3">G3-H3</f>
        <v>4144953.8277921053</v>
      </c>
    </row>
    <row r="4" spans="1:9" ht="15.75" customHeight="1" x14ac:dyDescent="0.25">
      <c r="A4" s="92">
        <f t="shared" si="2"/>
        <v>2022</v>
      </c>
      <c r="B4" s="74">
        <v>353732.90180000005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411486.22841701313</v>
      </c>
      <c r="I4" s="22">
        <f t="shared" si="3"/>
        <v>4200513.7715829872</v>
      </c>
    </row>
    <row r="5" spans="1:9" ht="15.75" customHeight="1" x14ac:dyDescent="0.25">
      <c r="A5" s="92">
        <f t="shared" si="2"/>
        <v>2023</v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92">
        <f t="shared" si="2"/>
        <v>2024</v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>
        <f t="shared" si="2"/>
        <v>2025</v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>
        <f t="shared" si="2"/>
        <v>2026</v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>
        <f t="shared" si="2"/>
        <v>2027</v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>
        <f t="shared" si="2"/>
        <v>2028</v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>
        <f t="shared" si="2"/>
        <v>2029</v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>
        <f t="shared" si="2"/>
        <v>2030</v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0.66194369817857135</v>
      </c>
      <c r="D2" s="77">
        <v>0.66194369817857135</v>
      </c>
      <c r="E2" s="77">
        <v>0.5763970782511737</v>
      </c>
      <c r="F2" s="77">
        <v>0.31466003134782611</v>
      </c>
      <c r="G2" s="77">
        <v>0.2497719644660194</v>
      </c>
    </row>
    <row r="3" spans="1:15" ht="15.75" customHeight="1" x14ac:dyDescent="0.25">
      <c r="A3" s="5"/>
      <c r="B3" s="11" t="s">
        <v>118</v>
      </c>
      <c r="C3" s="77">
        <v>0.18437701182142857</v>
      </c>
      <c r="D3" s="77">
        <v>0.18437701182142857</v>
      </c>
      <c r="E3" s="77">
        <v>0.26021333174882627</v>
      </c>
      <c r="F3" s="77">
        <v>0.36171199865217396</v>
      </c>
      <c r="G3" s="77">
        <v>0.37014399553398053</v>
      </c>
    </row>
    <row r="4" spans="1:15" ht="15.75" customHeight="1" x14ac:dyDescent="0.25">
      <c r="A4" s="5"/>
      <c r="B4" s="11" t="s">
        <v>116</v>
      </c>
      <c r="C4" s="78">
        <v>9.5452975155279507E-2</v>
      </c>
      <c r="D4" s="78">
        <v>9.5452975155279507E-2</v>
      </c>
      <c r="E4" s="78">
        <v>0.13533279171717172</v>
      </c>
      <c r="F4" s="78">
        <v>0.23108814659127622</v>
      </c>
      <c r="G4" s="78">
        <v>0.27666659779527558</v>
      </c>
    </row>
    <row r="5" spans="1:15" ht="15.75" customHeight="1" x14ac:dyDescent="0.25">
      <c r="A5" s="5"/>
      <c r="B5" s="11" t="s">
        <v>119</v>
      </c>
      <c r="C5" s="78">
        <v>5.8226314844720489E-2</v>
      </c>
      <c r="D5" s="78">
        <v>5.8226314844720489E-2</v>
      </c>
      <c r="E5" s="78">
        <v>2.8056798282828276E-2</v>
      </c>
      <c r="F5" s="78">
        <v>9.253982340872377E-2</v>
      </c>
      <c r="G5" s="78">
        <v>0.1034174422047244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0.69672719105504588</v>
      </c>
      <c r="D8" s="77">
        <v>0.69672719105504588</v>
      </c>
      <c r="E8" s="77">
        <v>0.68521214260289209</v>
      </c>
      <c r="F8" s="77">
        <v>0.63582782790593517</v>
      </c>
      <c r="G8" s="77">
        <v>0.61995932171407742</v>
      </c>
    </row>
    <row r="9" spans="1:15" ht="15.75" customHeight="1" x14ac:dyDescent="0.25">
      <c r="B9" s="7" t="s">
        <v>121</v>
      </c>
      <c r="C9" s="77">
        <v>0.16872310894495413</v>
      </c>
      <c r="D9" s="77">
        <v>0.16872310894495413</v>
      </c>
      <c r="E9" s="77">
        <v>0.20112701739710787</v>
      </c>
      <c r="F9" s="77">
        <v>0.25413181209406493</v>
      </c>
      <c r="G9" s="77">
        <v>0.29398071061925601</v>
      </c>
    </row>
    <row r="10" spans="1:15" ht="15.75" customHeight="1" x14ac:dyDescent="0.25">
      <c r="B10" s="7" t="s">
        <v>122</v>
      </c>
      <c r="C10" s="78">
        <v>7.8500037999999994E-2</v>
      </c>
      <c r="D10" s="78">
        <v>7.8500037999999994E-2</v>
      </c>
      <c r="E10" s="78">
        <v>8.3484045000000007E-2</v>
      </c>
      <c r="F10" s="78">
        <v>7.7059087999999998E-2</v>
      </c>
      <c r="G10" s="78">
        <v>7.0117705666666655E-2</v>
      </c>
    </row>
    <row r="11" spans="1:15" ht="15.75" customHeight="1" x14ac:dyDescent="0.25">
      <c r="B11" s="7" t="s">
        <v>123</v>
      </c>
      <c r="C11" s="78">
        <v>5.6049662E-2</v>
      </c>
      <c r="D11" s="78">
        <v>5.6049662E-2</v>
      </c>
      <c r="E11" s="78">
        <v>3.0176794999999999E-2</v>
      </c>
      <c r="F11" s="78">
        <v>3.2981271999999999E-2</v>
      </c>
      <c r="G11" s="78">
        <v>1.5942261999999999E-2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0.69599999999999995</v>
      </c>
      <c r="I14" s="80">
        <v>0.57887224669603521</v>
      </c>
      <c r="J14" s="80">
        <v>0.49801762114537446</v>
      </c>
      <c r="K14" s="80">
        <v>0.51911013215859025</v>
      </c>
      <c r="L14" s="80">
        <v>0.44872248865300002</v>
      </c>
      <c r="M14" s="80">
        <v>0.33782547144749997</v>
      </c>
      <c r="N14" s="80">
        <v>0.35875274224850001</v>
      </c>
      <c r="O14" s="80">
        <v>0.35034935636850001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0.35453319830591262</v>
      </c>
      <c r="I15" s="77">
        <f t="shared" si="0"/>
        <v>0.2948698692983831</v>
      </c>
      <c r="J15" s="77">
        <f t="shared" si="0"/>
        <v>0.25368359200771828</v>
      </c>
      <c r="K15" s="77">
        <f t="shared" si="0"/>
        <v>0.26442783825745692</v>
      </c>
      <c r="L15" s="77">
        <f t="shared" si="0"/>
        <v>0.22857330323841479</v>
      </c>
      <c r="M15" s="77">
        <f t="shared" si="0"/>
        <v>0.17208382882397261</v>
      </c>
      <c r="N15" s="77">
        <f t="shared" si="0"/>
        <v>0.18274390389422043</v>
      </c>
      <c r="O15" s="77">
        <f t="shared" si="0"/>
        <v>0.17846333022664118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</v>
      </c>
      <c r="D2" s="78">
        <v>0.65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0.06</v>
      </c>
      <c r="D3" s="78">
        <v>0.129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0.105</v>
      </c>
      <c r="D4" s="78">
        <v>0.105</v>
      </c>
      <c r="E4" s="78">
        <v>0.755</v>
      </c>
      <c r="F4" s="78">
        <v>0.8610000000000001</v>
      </c>
      <c r="G4" s="78">
        <v>0</v>
      </c>
    </row>
    <row r="5" spans="1:7" x14ac:dyDescent="0.25">
      <c r="B5" s="43" t="s">
        <v>169</v>
      </c>
      <c r="C5" s="77">
        <f>1-SUM(C2:C4)</f>
        <v>0.18500000000000005</v>
      </c>
      <c r="D5" s="77">
        <f t="shared" ref="D5:G5" si="0">1-SUM(D2:D4)</f>
        <v>0.11599999999999999</v>
      </c>
      <c r="E5" s="77">
        <f t="shared" si="0"/>
        <v>0.245</v>
      </c>
      <c r="F5" s="77">
        <f t="shared" si="0"/>
        <v>0.1389999999999999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0.36448000000000003</v>
      </c>
      <c r="D2" s="28">
        <v>0.35676000000000002</v>
      </c>
      <c r="E2" s="28">
        <v>0.34912999999999994</v>
      </c>
      <c r="F2" s="28">
        <v>0.34165000000000001</v>
      </c>
      <c r="G2" s="28">
        <v>0.33433000000000002</v>
      </c>
      <c r="H2" s="28">
        <v>0.32715000000000005</v>
      </c>
      <c r="I2" s="28">
        <v>0.32012000000000002</v>
      </c>
      <c r="J2" s="28">
        <v>0.31319999999999998</v>
      </c>
      <c r="K2" s="28">
        <v>0.30642999999999998</v>
      </c>
      <c r="L2">
        <v>0.29980000000000001</v>
      </c>
      <c r="M2">
        <v>0.29332999999999998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8.022E-2</v>
      </c>
      <c r="D4" s="28">
        <v>7.7939999999999995E-2</v>
      </c>
      <c r="E4" s="28">
        <v>7.5759999999999994E-2</v>
      </c>
      <c r="F4" s="28">
        <v>7.3639999999999997E-2</v>
      </c>
      <c r="G4" s="28">
        <v>7.1580000000000005E-2</v>
      </c>
      <c r="H4" s="28">
        <v>6.9589999999999999E-2</v>
      </c>
      <c r="I4" s="28">
        <v>6.7659999999999998E-2</v>
      </c>
      <c r="J4" s="28">
        <v>6.5799999999999997E-2</v>
      </c>
      <c r="K4" s="28">
        <v>6.4000000000000001E-2</v>
      </c>
      <c r="L4">
        <v>6.2260000000000003E-2</v>
      </c>
      <c r="M4">
        <v>6.0590000000000005E-2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0.69599999999999995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0.44872248865300002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0.65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0.8610000000000001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27.881</v>
      </c>
      <c r="D13" s="28">
        <v>26.545000000000002</v>
      </c>
      <c r="E13" s="28">
        <v>25.484999999999999</v>
      </c>
      <c r="F13" s="28">
        <v>24.39</v>
      </c>
      <c r="G13" s="28">
        <v>23.547999999999998</v>
      </c>
      <c r="H13" s="28">
        <v>22.513999999999999</v>
      </c>
      <c r="I13" s="28">
        <v>21.646000000000001</v>
      </c>
      <c r="J13" s="28">
        <v>25.565999999999999</v>
      </c>
      <c r="K13" s="28">
        <v>19.841999999999999</v>
      </c>
      <c r="L13">
        <v>21.088999999999999</v>
      </c>
      <c r="M13">
        <v>21.088999999999999</v>
      </c>
    </row>
    <row r="14" spans="1:13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39.696912528269593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42.56131478053868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126.99072381893862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0.60121428364803742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1.1385162225492453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1.1385162225492453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1.1385162225492453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1.1385162225492453</v>
      </c>
      <c r="E13" s="86" t="s">
        <v>201</v>
      </c>
    </row>
    <row r="14" spans="1:5" ht="15.75" customHeight="1" x14ac:dyDescent="0.25">
      <c r="A14" s="11" t="s">
        <v>189</v>
      </c>
      <c r="B14" s="85">
        <v>0.755</v>
      </c>
      <c r="C14" s="85">
        <v>0.95</v>
      </c>
      <c r="D14" s="86">
        <v>13.579026680559272</v>
      </c>
      <c r="E14" s="86" t="s">
        <v>201</v>
      </c>
    </row>
    <row r="15" spans="1:5" ht="15.75" customHeight="1" x14ac:dyDescent="0.25">
      <c r="A15" s="11" t="s">
        <v>206</v>
      </c>
      <c r="B15" s="85">
        <v>0.755</v>
      </c>
      <c r="C15" s="85">
        <v>0.95</v>
      </c>
      <c r="D15" s="86">
        <v>13.579026680559272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0.31826941840934786</v>
      </c>
      <c r="E17" s="86" t="s">
        <v>201</v>
      </c>
    </row>
    <row r="18" spans="1:5" ht="15.75" customHeight="1" x14ac:dyDescent="0.25">
      <c r="A18" s="53" t="s">
        <v>175</v>
      </c>
      <c r="B18" s="85">
        <v>0.47700000000000004</v>
      </c>
      <c r="C18" s="85">
        <v>0.95</v>
      </c>
      <c r="D18" s="86">
        <v>3.0140963746025125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5.9848115273531732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23.193313917820198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4.4856136591440912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19.58054575546414</v>
      </c>
      <c r="E24" s="86" t="s">
        <v>201</v>
      </c>
    </row>
    <row r="25" spans="1:5" ht="15.75" customHeight="1" x14ac:dyDescent="0.25">
      <c r="A25" s="53" t="s">
        <v>87</v>
      </c>
      <c r="B25" s="85">
        <v>0.35399999999999998</v>
      </c>
      <c r="C25" s="85">
        <v>0.95</v>
      </c>
      <c r="D25" s="86">
        <v>19.576933767958259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4.6009026838711451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4.5224416316021818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0.6603077491924636</v>
      </c>
      <c r="E28" s="86" t="s">
        <v>201</v>
      </c>
    </row>
    <row r="29" spans="1:5" ht="15.75" customHeight="1" x14ac:dyDescent="0.25">
      <c r="A29" s="53" t="s">
        <v>58</v>
      </c>
      <c r="B29" s="85">
        <v>0.47700000000000004</v>
      </c>
      <c r="C29" s="85">
        <v>0.95</v>
      </c>
      <c r="D29" s="86">
        <v>71.806854509052982</v>
      </c>
      <c r="E29" s="86" t="s">
        <v>201</v>
      </c>
    </row>
    <row r="30" spans="1:5" ht="15.75" customHeight="1" x14ac:dyDescent="0.25">
      <c r="A30" s="53" t="s">
        <v>67</v>
      </c>
      <c r="B30" s="85">
        <v>2.5000000000000001E-2</v>
      </c>
      <c r="C30" s="85">
        <v>0.95</v>
      </c>
      <c r="D30" s="86">
        <v>336.90773005044406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336.90773005044406</v>
      </c>
      <c r="E31" s="86" t="s">
        <v>201</v>
      </c>
    </row>
    <row r="32" spans="1:5" ht="15.75" customHeight="1" x14ac:dyDescent="0.25">
      <c r="A32" s="53" t="s">
        <v>28</v>
      </c>
      <c r="B32" s="85">
        <v>0.58499999999999996</v>
      </c>
      <c r="C32" s="85">
        <v>0.95</v>
      </c>
      <c r="D32" s="86">
        <v>0.63634500895123969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0.42399999999999999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0.755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1.8724601340717995</v>
      </c>
      <c r="E38" s="86" t="s">
        <v>201</v>
      </c>
    </row>
    <row r="39" spans="1:6" ht="15.75" customHeight="1" x14ac:dyDescent="0.25">
      <c r="A39" s="53" t="s">
        <v>60</v>
      </c>
      <c r="B39" s="85">
        <v>5.4000000000000006E-2</v>
      </c>
      <c r="C39" s="85">
        <v>0.95</v>
      </c>
      <c r="D39" s="86">
        <v>0.65912922373243676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2020-07-16T02:28:52Z</dcterms:modified>
</cp:coreProperties>
</file>