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2B7405A-434F-48E5-B75B-64EC4D09836A}" xr6:coauthVersionLast="45" xr6:coauthVersionMax="45" xr10:uidLastSave="{00000000-0000-0000-0000-000000000000}"/>
  <bookViews>
    <workbookView xWindow="1152" yWindow="1152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<sst xmlns="http://schemas.openxmlformats.org/spreadsheetml/2006/main" count="1113" uniqueCount="272">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</sst>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1.8700000000000001E-2</v>
      </c>
      <c r="D45" s="17"/>
    </row>
    <row r="46" spans="1:5" ht="15.75" customHeight="1" x14ac:dyDescent="0.25">
      <c r="B46" s="16" t="s">
        <v>11</v>
      </c>
      <c r="C46" s="67">
        <v>9.3100000000000002E-2</v>
      </c>
      <c r="D46" s="17"/>
    </row>
    <row r="47" spans="1:5" ht="15.75" customHeight="1" x14ac:dyDescent="0.25">
      <c r="B47" s="16" t="s">
        <v>12</v>
      </c>
      <c r="C47" s="67">
        <v>8.9800000000000005E-2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0.1794000026</v>
      </c>
      <c r="C3" s="26">
        <f>frac_mam_1_5months * 2.6</f>
        <v>0.1794000026</v>
      </c>
      <c r="D3" s="26">
        <f>frac_mam_6_11months * 2.6</f>
        <v>0.1794000026</v>
      </c>
      <c r="E3" s="26">
        <f>frac_mam_12_23months * 2.6</f>
        <v>0.1794000026</v>
      </c>
      <c r="F3" s="26">
        <f>frac_mam_24_59months * 2.6</f>
        <v>0.1794000026</v>
      </c>
    </row>
    <row r="4" spans="1:6" ht="15.75" customHeight="1" x14ac:dyDescent="0.25">
      <c r="A4" s="3" t="s">
        <v>66</v>
      </c>
      <c r="B4" s="26">
        <f>frac_sam_1month * 2.6</f>
        <v>0.14040000000000002</v>
      </c>
      <c r="C4" s="26">
        <f>frac_sam_1_5months * 2.6</f>
        <v>0.14040000000000002</v>
      </c>
      <c r="D4" s="26">
        <f>frac_sam_6_11months * 2.6</f>
        <v>0.15859999999999999</v>
      </c>
      <c r="E4" s="26">
        <f>frac_sam_12_23months * 2.6</f>
        <v>0.1196</v>
      </c>
      <c r="F4" s="26">
        <f>frac_sam_24_59months * 2.6</f>
        <v>5.9799999999999999E-2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11247.012000000001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13115.146596327482</v>
      </c>
      <c r="I2" s="22">
        <f>G2-H2</f>
        <v>140884.85340367252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11186.685999999998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13044.800416064665</v>
      </c>
      <c r="I3" s="22">
        <f t="shared" ref="I3:I15" si="3">G3-H3</f>
        <v>143955.19958393535</v>
      </c>
    </row>
    <row r="4" spans="1:9" ht="15.75" customHeight="1" x14ac:dyDescent="0.25">
      <c r="A4" s="92">
        <f t="shared" si="2"/>
        <v>2022</v>
      </c>
      <c r="B4" s="74">
        <v>11121.501999999999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12968.789319452071</v>
      </c>
      <c r="I4" s="22">
        <f t="shared" si="3"/>
        <v>146031.21068054793</v>
      </c>
    </row>
    <row r="5" spans="1:9" ht="15.75" customHeight="1" x14ac:dyDescent="0.25">
      <c r="A5" s="92">
        <f t="shared" si="2"/>
        <v>2023</v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>
        <f t="shared" si="2"/>
        <v>2024</v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>
        <f t="shared" si="2"/>
        <v>2025</v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>
        <f t="shared" si="2"/>
        <v>2026</v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>
        <f t="shared" si="2"/>
        <v>2027</v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>
        <f t="shared" si="2"/>
        <v>2028</v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>
        <f t="shared" si="2"/>
        <v>2029</v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>
        <f t="shared" si="2"/>
        <v>2030</v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0.62328421052631577</v>
      </c>
      <c r="E2" s="77">
        <v>0.57737037037037042</v>
      </c>
      <c r="F2" s="77">
        <v>0.45694786729857823</v>
      </c>
      <c r="G2" s="77">
        <v>0.43137373737373735</v>
      </c>
    </row>
    <row r="3" spans="1:15" ht="15.75" customHeight="1" x14ac:dyDescent="0.25">
      <c r="A3" s="5"/>
      <c r="B3" s="11" t="s">
        <v>118</v>
      </c>
      <c r="C3" s="77">
        <v>0.1627157894736842</v>
      </c>
      <c r="D3" s="77">
        <v>0.1627157894736842</v>
      </c>
      <c r="E3" s="77">
        <v>0.20862962962962964</v>
      </c>
      <c r="F3" s="77">
        <v>0.32905213270142186</v>
      </c>
      <c r="G3" s="77">
        <v>0.35462626262626262</v>
      </c>
    </row>
    <row r="4" spans="1:15" ht="15.75" customHeight="1" x14ac:dyDescent="0.25">
      <c r="A4" s="5"/>
      <c r="B4" s="11" t="s">
        <v>116</v>
      </c>
      <c r="C4" s="78">
        <v>0.12544827586206894</v>
      </c>
      <c r="D4" s="78">
        <v>0.12544827586206894</v>
      </c>
      <c r="E4" s="78">
        <v>0.12389473684210524</v>
      </c>
      <c r="F4" s="78">
        <v>0.11778746594005446</v>
      </c>
      <c r="G4" s="78">
        <v>0.11174384236453203</v>
      </c>
    </row>
    <row r="5" spans="1:15" ht="15.75" customHeight="1" x14ac:dyDescent="0.25">
      <c r="A5" s="5"/>
      <c r="B5" s="11" t="s">
        <v>119</v>
      </c>
      <c r="C5" s="78">
        <v>8.8551724137931012E-2</v>
      </c>
      <c r="D5" s="78">
        <v>8.8551724137931012E-2</v>
      </c>
      <c r="E5" s="78">
        <v>9.010526315789473E-2</v>
      </c>
      <c r="F5" s="78">
        <v>9.6212534059945495E-2</v>
      </c>
      <c r="G5" s="78">
        <v>0.10225615763546797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0.70565549052485543</v>
      </c>
      <c r="D8" s="77">
        <v>0.70565549052485543</v>
      </c>
      <c r="E8" s="77">
        <v>0.63301452711743345</v>
      </c>
      <c r="F8" s="77">
        <v>0.66374999924999989</v>
      </c>
      <c r="G8" s="77">
        <v>0.74655603366056034</v>
      </c>
    </row>
    <row r="9" spans="1:15" ht="15.75" customHeight="1" x14ac:dyDescent="0.25">
      <c r="B9" s="7" t="s">
        <v>121</v>
      </c>
      <c r="C9" s="77">
        <v>0.17134450847514449</v>
      </c>
      <c r="D9" s="77">
        <v>0.17134450847514449</v>
      </c>
      <c r="E9" s="77">
        <v>0.23698547188256661</v>
      </c>
      <c r="F9" s="77">
        <v>0.22124999974999998</v>
      </c>
      <c r="G9" s="77">
        <v>0.16144396533943964</v>
      </c>
    </row>
    <row r="10" spans="1:15" ht="15.75" customHeight="1" x14ac:dyDescent="0.25">
      <c r="B10" s="7" t="s">
        <v>122</v>
      </c>
      <c r="C10" s="78">
        <v>6.9000000999999991E-2</v>
      </c>
      <c r="D10" s="78">
        <v>6.9000000999999991E-2</v>
      </c>
      <c r="E10" s="78">
        <v>6.9000000999999991E-2</v>
      </c>
      <c r="F10" s="78">
        <v>6.9000000999999991E-2</v>
      </c>
      <c r="G10" s="78">
        <v>6.9000000999999991E-2</v>
      </c>
    </row>
    <row r="11" spans="1:15" ht="15.75" customHeight="1" x14ac:dyDescent="0.25">
      <c r="B11" s="7" t="s">
        <v>123</v>
      </c>
      <c r="C11" s="78">
        <v>5.4000000000000006E-2</v>
      </c>
      <c r="D11" s="78">
        <v>5.4000000000000006E-2</v>
      </c>
      <c r="E11" s="78">
        <v>6.0999999999999999E-2</v>
      </c>
      <c r="F11" s="78">
        <v>4.5999999999999999E-2</v>
      </c>
      <c r="G11" s="78">
        <v>2.3E-2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0.42899999999999999</v>
      </c>
      <c r="I14" s="80">
        <v>0.42899999999999999</v>
      </c>
      <c r="J14" s="80">
        <v>0.42899999999999999</v>
      </c>
      <c r="K14" s="80">
        <v>0.42899999999999999</v>
      </c>
      <c r="L14" s="80">
        <v>0.23255808934699998</v>
      </c>
      <c r="M14" s="80">
        <v>0.21344194763999996</v>
      </c>
      <c r="N14" s="80">
        <v>0.206722244242</v>
      </c>
      <c r="O14" s="80">
        <v>0.21814035192950001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0.21282244354773686</v>
      </c>
      <c r="I15" s="77">
        <f t="shared" si="0"/>
        <v>0.21282244354773686</v>
      </c>
      <c r="J15" s="77">
        <f t="shared" si="0"/>
        <v>0.21282244354773686</v>
      </c>
      <c r="K15" s="77">
        <f t="shared" si="0"/>
        <v>0.21282244354773686</v>
      </c>
      <c r="L15" s="77">
        <f t="shared" si="0"/>
        <v>0.11536965231147191</v>
      </c>
      <c r="M15" s="77">
        <f t="shared" si="0"/>
        <v>0.10588633298912098</v>
      </c>
      <c r="N15" s="77">
        <f t="shared" si="0"/>
        <v>0.10255275793765621</v>
      </c>
      <c r="O15" s="77">
        <f t="shared" si="0"/>
        <v>0.10821716255011531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9.1999999999999998E-2</v>
      </c>
      <c r="D2" s="78">
        <v>6.3E-2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</v>
      </c>
      <c r="E4" s="78">
        <v>0.83700000000000008</v>
      </c>
      <c r="F4" s="78">
        <v>0.38900000000000001</v>
      </c>
      <c r="G4" s="78">
        <v>0</v>
      </c>
    </row>
    <row r="5" spans="1:7" x14ac:dyDescent="0.25">
      <c r="B5" s="43" t="s">
        <v>169</v>
      </c>
      <c r="C5" s="77">
        <f>1-SUM(C2:C4)</f>
        <v>0.64599999999999991</v>
      </c>
      <c r="D5" s="77">
        <f t="shared" ref="D5:G5" si="0">1-SUM(D2:D4)</f>
        <v>0.379</v>
      </c>
      <c r="E5" s="77">
        <f t="shared" si="0"/>
        <v>0.16299999999999992</v>
      </c>
      <c r="F5" s="77">
        <f t="shared" si="0"/>
        <v>0.61099999999999999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0.10456</v>
      </c>
      <c r="D2" s="28">
        <v>0.10067</v>
      </c>
      <c r="E2" s="28">
        <v>9.7230000000000011E-2</v>
      </c>
      <c r="F2" s="28">
        <v>9.391999999999999E-2</v>
      </c>
      <c r="G2" s="28">
        <v>9.0749999999999997E-2</v>
      </c>
      <c r="H2" s="28">
        <v>8.77E-2</v>
      </c>
      <c r="I2" s="28">
        <v>8.4769999999999998E-2</v>
      </c>
      <c r="J2" s="28">
        <v>8.1959999999999991E-2</v>
      </c>
      <c r="K2" s="28">
        <v>7.9259999999999997E-2</v>
      </c>
      <c r="L2">
        <v>7.6670000000000002E-2</v>
      </c>
      <c r="M2">
        <v>7.417E-2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2.9350000000000001E-2</v>
      </c>
      <c r="D4" s="28">
        <v>2.86E-2</v>
      </c>
      <c r="E4" s="28">
        <v>2.7759999999999996E-2</v>
      </c>
      <c r="F4" s="28">
        <v>2.6949999999999998E-2</v>
      </c>
      <c r="G4" s="28">
        <v>2.6169999999999999E-2</v>
      </c>
      <c r="H4" s="28">
        <v>2.5419999999999998E-2</v>
      </c>
      <c r="I4" s="28">
        <v>2.469E-2</v>
      </c>
      <c r="J4" s="28">
        <v>2.3990000000000001E-2</v>
      </c>
      <c r="K4" s="28">
        <v>2.3310000000000001E-2</v>
      </c>
      <c r="L4">
        <v>2.265E-2</v>
      </c>
      <c r="M4">
        <v>2.2019999999999998E-2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0.42899999999999999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0.23255808934699998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6.3E-2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0.38900000000000001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18.013000000000002</v>
      </c>
      <c r="D13" s="28">
        <v>17.361000000000001</v>
      </c>
      <c r="E13" s="28">
        <v>16.745000000000001</v>
      </c>
      <c r="F13" s="28">
        <v>16.169</v>
      </c>
      <c r="G13" s="28">
        <v>15.613</v>
      </c>
      <c r="H13" s="28">
        <v>15.086</v>
      </c>
      <c r="I13" s="28">
        <v>14.584</v>
      </c>
      <c r="J13" s="28">
        <v>14.118</v>
      </c>
      <c r="K13" s="28">
        <v>13.664</v>
      </c>
      <c r="L13">
        <v>13.241</v>
      </c>
      <c r="M13">
        <v>12.523999999999999</v>
      </c>
    </row>
    <row r="14" spans="1:13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50.717962815851756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39.716252809925493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299.77526795353111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0.9696135924787419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1.3157185244073879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1.3157185244073879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1.3157185244073879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1.3157185244073879</v>
      </c>
      <c r="E13" s="86" t="s">
        <v>201</v>
      </c>
    </row>
    <row r="14" spans="1:5" ht="15.75" customHeight="1" x14ac:dyDescent="0.25">
      <c r="A14" s="11" t="s">
        <v>189</v>
      </c>
      <c r="B14" s="85">
        <v>0.10199999999999999</v>
      </c>
      <c r="C14" s="85">
        <v>0.95</v>
      </c>
      <c r="D14" s="86">
        <v>12.848552253721406</v>
      </c>
      <c r="E14" s="86" t="s">
        <v>201</v>
      </c>
    </row>
    <row r="15" spans="1:5" ht="15.75" customHeight="1" x14ac:dyDescent="0.25">
      <c r="A15" s="11" t="s">
        <v>206</v>
      </c>
      <c r="B15" s="85">
        <v>0.10199999999999999</v>
      </c>
      <c r="C15" s="85">
        <v>0.95</v>
      </c>
      <c r="D15" s="86">
        <v>12.848552253721406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0.55531805361675357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6.9453945454574351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9.4911885685343371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22.086705401333916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4.1770706684296162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18.30380770317878</v>
      </c>
      <c r="E24" s="86" t="s">
        <v>201</v>
      </c>
    </row>
    <row r="25" spans="1:5" ht="15.75" customHeight="1" x14ac:dyDescent="0.25">
      <c r="A25" s="53" t="s">
        <v>87</v>
      </c>
      <c r="B25" s="85">
        <v>0.01</v>
      </c>
      <c r="C25" s="85">
        <v>0.95</v>
      </c>
      <c r="D25" s="86">
        <v>19.438742956186559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4.8508220256558259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6.1993677801493483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0.77479234909961447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96.960746737260479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179.00329573395732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179.00329573395732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1.1755235646488493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0.72199999999999998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0.91700000000000004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0.59399999999999997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1.8985559923303861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1.1966457707632889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2020-07-16T02:28:56Z</dcterms:modified>
</cp:coreProperties>
</file>