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AB2EFF9-8F2E-433A-BFC5-68F77792CA4A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<sst xmlns="http://schemas.openxmlformats.org/spreadsheetml/2006/main" count="1113" uniqueCount="272">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</sst>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0.23801112400000005</v>
      </c>
      <c r="C3" s="26">
        <f>frac_mam_1_5months * 2.6</f>
        <v>0.23801112400000005</v>
      </c>
      <c r="D3" s="26">
        <f>frac_mam_6_11months * 2.6</f>
        <v>0.32100013660000004</v>
      </c>
      <c r="E3" s="26">
        <f>frac_mam_12_23months * 2.6</f>
        <v>0.22501474839999999</v>
      </c>
      <c r="F3" s="26">
        <f>frac_mam_24_59months * 2.6</f>
        <v>0.1280798376</v>
      </c>
    </row>
    <row r="4" spans="1:6" ht="15.75" customHeight="1" x14ac:dyDescent="0.25">
      <c r="A4" s="3" t="s">
        <v>66</v>
      </c>
      <c r="B4" s="26">
        <f>frac_sam_1month * 2.6</f>
        <v>0.27507053600000003</v>
      </c>
      <c r="C4" s="26">
        <f>frac_sam_1_5months * 2.6</f>
        <v>0.27507053600000003</v>
      </c>
      <c r="D4" s="26">
        <f>frac_sam_6_11months * 2.6</f>
        <v>0.1317192734</v>
      </c>
      <c r="E4" s="26">
        <f>frac_sam_12_23months * 2.6</f>
        <v>9.8516511599999995E-2</v>
      </c>
      <c r="F4" s="26">
        <f>frac_sam_24_59months * 2.6</f>
        <v>9.2633274066666674E-2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26896.92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31888.602372356883</v>
      </c>
      <c r="I2" s="22">
        <f>G2-H2</f>
        <v>182111.39762764311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27074.9424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32099.66317511693</v>
      </c>
      <c r="I3" s="22">
        <f t="shared" ref="I3:I15" si="3">G3-H3</f>
        <v>188900.33682488307</v>
      </c>
    </row>
    <row r="4" spans="1:9" ht="15.75" customHeight="1" x14ac:dyDescent="0.25">
      <c r="A4" s="92">
        <f t="shared" si="2"/>
        <v>2022</v>
      </c>
      <c r="B4" s="74">
        <v>27267.6852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32328.176272874396</v>
      </c>
      <c r="I4" s="22">
        <f t="shared" si="3"/>
        <v>192671.82372712559</v>
      </c>
    </row>
    <row r="5" spans="1:9" ht="15.75" customHeight="1" x14ac:dyDescent="0.25">
      <c r="A5" s="92">
        <f t="shared" si="2"/>
        <v>2023</v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>
        <f t="shared" si="2"/>
        <v>2024</v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>
        <f t="shared" si="2"/>
        <v>2025</v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>
        <f t="shared" si="2"/>
        <v>2026</v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>
        <f t="shared" si="2"/>
        <v>2027</v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>
        <f t="shared" si="2"/>
        <v>2028</v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>
        <f t="shared" si="2"/>
        <v>2029</v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>
        <f t="shared" si="2"/>
        <v>2030</v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0.66491704826245446</v>
      </c>
      <c r="E2" s="77">
        <v>0.55269011643999999</v>
      </c>
      <c r="F2" s="77">
        <v>0.37988489074015752</v>
      </c>
      <c r="G2" s="77">
        <v>0.42209805720057714</v>
      </c>
    </row>
    <row r="3" spans="1:15" ht="15.75" customHeight="1" x14ac:dyDescent="0.25">
      <c r="A3" s="5"/>
      <c r="B3" s="11" t="s">
        <v>118</v>
      </c>
      <c r="C3" s="77">
        <v>0.13047064173754558</v>
      </c>
      <c r="D3" s="77">
        <v>0.13047064173754558</v>
      </c>
      <c r="E3" s="77">
        <v>0.18620041355999994</v>
      </c>
      <c r="F3" s="77">
        <v>0.24023568925984257</v>
      </c>
      <c r="G3" s="77">
        <v>0.2645544161327561</v>
      </c>
    </row>
    <row r="4" spans="1:15" ht="15.75" customHeight="1" x14ac:dyDescent="0.25">
      <c r="A4" s="5"/>
      <c r="B4" s="11" t="s">
        <v>116</v>
      </c>
      <c r="C4" s="78">
        <v>0.16530825045197739</v>
      </c>
      <c r="D4" s="78">
        <v>0.16530825045197739</v>
      </c>
      <c r="E4" s="78">
        <v>0.13409691773255814</v>
      </c>
      <c r="F4" s="78">
        <v>0.17620600654843113</v>
      </c>
      <c r="G4" s="78">
        <v>0.16094513092693563</v>
      </c>
    </row>
    <row r="5" spans="1:15" ht="15.75" customHeight="1" x14ac:dyDescent="0.25">
      <c r="A5" s="5"/>
      <c r="B5" s="11" t="s">
        <v>119</v>
      </c>
      <c r="C5" s="78">
        <v>3.9304059548022609E-2</v>
      </c>
      <c r="D5" s="78">
        <v>3.9304059548022609E-2</v>
      </c>
      <c r="E5" s="78">
        <v>0.1270125522674419</v>
      </c>
      <c r="F5" s="78">
        <v>0.20367341345156886</v>
      </c>
      <c r="G5" s="78">
        <v>0.15240239573973099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0.61052943304981777</v>
      </c>
      <c r="D8" s="77">
        <v>0.61052943304981777</v>
      </c>
      <c r="E8" s="77">
        <v>0.65829332976913735</v>
      </c>
      <c r="F8" s="77">
        <v>0.74794018576271193</v>
      </c>
      <c r="G8" s="77">
        <v>0.77061923508771923</v>
      </c>
    </row>
    <row r="9" spans="1:15" ht="15.75" customHeight="1" x14ac:dyDescent="0.25">
      <c r="B9" s="7" t="s">
        <v>121</v>
      </c>
      <c r="C9" s="77">
        <v>0.19213146695018227</v>
      </c>
      <c r="D9" s="77">
        <v>0.19213146695018227</v>
      </c>
      <c r="E9" s="77">
        <v>0.16758382023086268</v>
      </c>
      <c r="F9" s="77">
        <v>0.12762471423728816</v>
      </c>
      <c r="G9" s="77">
        <v>0.1444911065789474</v>
      </c>
    </row>
    <row r="10" spans="1:15" ht="15.75" customHeight="1" x14ac:dyDescent="0.25">
      <c r="B10" s="7" t="s">
        <v>122</v>
      </c>
      <c r="C10" s="78">
        <v>9.1542740000000011E-2</v>
      </c>
      <c r="D10" s="78">
        <v>9.1542740000000011E-2</v>
      </c>
      <c r="E10" s="78">
        <v>0.12346159100000001</v>
      </c>
      <c r="F10" s="78">
        <v>8.6544133999999995E-2</v>
      </c>
      <c r="G10" s="78">
        <v>4.9261475999999998E-2</v>
      </c>
    </row>
    <row r="11" spans="1:15" ht="15.75" customHeight="1" x14ac:dyDescent="0.25">
      <c r="B11" s="7" t="s">
        <v>123</v>
      </c>
      <c r="C11" s="78">
        <v>0.10579636000000001</v>
      </c>
      <c r="D11" s="78">
        <v>0.10579636000000001</v>
      </c>
      <c r="E11" s="78">
        <v>5.0661259E-2</v>
      </c>
      <c r="F11" s="78">
        <v>3.7890965999999998E-2</v>
      </c>
      <c r="G11" s="78">
        <v>3.5628182333333334E-2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0.48499999999999999</v>
      </c>
      <c r="I14" s="80">
        <v>0.34200000000000003</v>
      </c>
      <c r="J14" s="80">
        <v>0.34200000000000003</v>
      </c>
      <c r="K14" s="80">
        <v>0.34200000000000003</v>
      </c>
      <c r="L14" s="80">
        <v>0.26890033234299998</v>
      </c>
      <c r="M14" s="80">
        <v>0.21456390655050001</v>
      </c>
      <c r="N14" s="80">
        <v>0.19170517543599999</v>
      </c>
      <c r="O14" s="80">
        <v>0.25015587870949996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0.23088235536429114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0.12800895276204641</v>
      </c>
      <c r="M15" s="77">
        <f t="shared" si="0"/>
        <v>0.10214230952689299</v>
      </c>
      <c r="N15" s="77">
        <f t="shared" si="0"/>
        <v>9.1260499876676962E-2</v>
      </c>
      <c r="O15" s="77">
        <f t="shared" si="0"/>
        <v>0.1190857288343779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0.121</v>
      </c>
      <c r="D2" s="78">
        <v>0.121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0.49099999999999999</v>
      </c>
      <c r="D3" s="78">
        <v>0.34100000000000003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0.24399999999999999</v>
      </c>
      <c r="E4" s="78">
        <v>0.36499999999999999</v>
      </c>
      <c r="F4" s="78">
        <v>0.75199999999999989</v>
      </c>
      <c r="G4" s="78">
        <v>0</v>
      </c>
    </row>
    <row r="5" spans="1:7" x14ac:dyDescent="0.25">
      <c r="B5" s="43" t="s">
        <v>169</v>
      </c>
      <c r="C5" s="77">
        <f>1-SUM(C2:C4)</f>
        <v>0.14400000000000002</v>
      </c>
      <c r="D5" s="77">
        <f t="shared" ref="D5:G5" si="0">1-SUM(D2:D4)</f>
        <v>0.29400000000000004</v>
      </c>
      <c r="E5" s="77">
        <f t="shared" si="0"/>
        <v>0.63500000000000001</v>
      </c>
      <c r="F5" s="77">
        <f t="shared" si="0"/>
        <v>0.24800000000000011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0.33927999999999997</v>
      </c>
      <c r="D2" s="28">
        <v>0.33331000000000005</v>
      </c>
      <c r="E2" s="28">
        <v>0.32712000000000002</v>
      </c>
      <c r="F2" s="28">
        <v>0.32103000000000004</v>
      </c>
      <c r="G2" s="28">
        <v>0.31503999999999999</v>
      </c>
      <c r="H2" s="28">
        <v>0.30915999999999999</v>
      </c>
      <c r="I2" s="28">
        <v>0.30337999999999998</v>
      </c>
      <c r="J2" s="28">
        <v>0.29770000000000002</v>
      </c>
      <c r="K2" s="28">
        <v>0.29210999999999998</v>
      </c>
      <c r="L2">
        <v>0.28664000000000001</v>
      </c>
      <c r="M2">
        <v>0.28126999999999996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8.0739999999999992E-2</v>
      </c>
      <c r="D4" s="28">
        <v>7.9320000000000002E-2</v>
      </c>
      <c r="E4" s="28">
        <v>7.7950000000000005E-2</v>
      </c>
      <c r="F4" s="28">
        <v>7.6600000000000001E-2</v>
      </c>
      <c r="G4" s="28">
        <v>7.5289999999999996E-2</v>
      </c>
      <c r="H4" s="28">
        <v>7.4009999999999992E-2</v>
      </c>
      <c r="I4" s="28">
        <v>7.2770000000000001E-2</v>
      </c>
      <c r="J4" s="28">
        <v>7.1550000000000002E-2</v>
      </c>
      <c r="K4" s="28">
        <v>7.0359999999999992E-2</v>
      </c>
      <c r="L4">
        <v>6.9199999999999998E-2</v>
      </c>
      <c r="M4">
        <v>6.8070000000000006E-2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0.48499999999999999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0.26890033234299998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0.121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0.75199999999999989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>
        <v>38.749000000000002</v>
      </c>
      <c r="G13" s="28">
        <v>37.499000000000002</v>
      </c>
      <c r="H13" s="28">
        <v>36.28</v>
      </c>
      <c r="I13" s="28">
        <v>35.161999999999999</v>
      </c>
      <c r="J13" s="28">
        <v>34.238999999999997</v>
      </c>
      <c r="K13" s="28">
        <v>33.049999999999997</v>
      </c>
      <c r="L13">
        <v>30.783000000000001</v>
      </c>
      <c r="M13">
        <v>29.89</v>
      </c>
    </row>
    <row r="14" spans="1:13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15.06077994466111</v>
      </c>
      <c r="E14" s="86" t="s">
        <v>201</v>
      </c>
    </row>
    <row r="15" spans="1:5" ht="15.75" customHeight="1" x14ac:dyDescent="0.25">
      <c r="A15" s="11" t="s">
        <v>206</v>
      </c>
      <c r="B15" s="85">
        <v>0.126</v>
      </c>
      <c r="C15" s="85">
        <v>0.95</v>
      </c>
      <c r="D15" s="86">
        <v>15.06077994466111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1.8882357871214974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 x14ac:dyDescent="0.25">
      <c r="A25" s="53" t="s">
        <v>87</v>
      </c>
      <c r="B25" s="85">
        <v>0.3</v>
      </c>
      <c r="C25" s="85">
        <v>0.95</v>
      </c>
      <c r="D25" s="86">
        <v>21.750959656645666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64.60318420710658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86.907841677710152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 x14ac:dyDescent="0.25">
      <c r="A32" s="53" t="s">
        <v>28</v>
      </c>
      <c r="B32" s="85">
        <v>0.61849999999999994</v>
      </c>
      <c r="C32" s="85">
        <v>0.95</v>
      </c>
      <c r="D32" s="86">
        <v>0.50363021046247736</v>
      </c>
      <c r="E32" s="86" t="s">
        <v>201</v>
      </c>
    </row>
    <row r="33" spans="1:6" ht="15.75" customHeight="1" x14ac:dyDescent="0.25">
      <c r="A33" s="53" t="s">
        <v>83</v>
      </c>
      <c r="B33" s="85">
        <v>0.37200000000000005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0.71400000000000008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0.35799999999999998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 x14ac:dyDescent="0.25">
      <c r="A39" s="53" t="s">
        <v>60</v>
      </c>
      <c r="B39" s="85">
        <v>4.0000000000000001E-3</v>
      </c>
      <c r="C39" s="85">
        <v>0.95</v>
      </c>
      <c r="D39" s="86">
        <v>0.52899946794783825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2020-07-16T02:29:06Z</dcterms:modified>
</cp:coreProperties>
</file>