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6B0824F-1DDE-403E-AD37-CFFA43AC24B4}" xr6:coauthVersionLast="45" xr6:coauthVersionMax="45" xr10:uidLastSave="{00000000-0000-0000-0000-000000000000}"/>
  <bookViews>
    <workbookView xWindow="1920" yWindow="1920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<sst xmlns="http://schemas.openxmlformats.org/spreadsheetml/2006/main" count="1113" uniqueCount="272">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</sst>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0.41600000000000004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0.19746005500000002</v>
      </c>
      <c r="C3" s="26">
        <f>frac_mam_1_5months * 2.6</f>
        <v>0.19746005500000002</v>
      </c>
      <c r="D3" s="26">
        <f>frac_mam_6_11months * 2.6</f>
        <v>0.21290742979999996</v>
      </c>
      <c r="E3" s="26">
        <f>frac_mam_12_23months * 2.6</f>
        <v>0.1586382694</v>
      </c>
      <c r="F3" s="26">
        <f>frac_mam_24_59months * 2.6</f>
        <v>0.105619293</v>
      </c>
    </row>
    <row r="4" spans="1:6" ht="15.75" customHeight="1" x14ac:dyDescent="0.25">
      <c r="A4" s="3" t="s">
        <v>66</v>
      </c>
      <c r="B4" s="26">
        <f>frac_sam_1month * 2.6</f>
        <v>0.12726117300000001</v>
      </c>
      <c r="C4" s="26">
        <f>frac_sam_1_5months * 2.6</f>
        <v>0.12726117300000001</v>
      </c>
      <c r="D4" s="26">
        <f>frac_sam_6_11months * 2.6</f>
        <v>0.11684602020000001</v>
      </c>
      <c r="E4" s="26">
        <f>frac_sam_12_23months * 2.6</f>
        <v>8.4093477E-2</v>
      </c>
      <c r="F4" s="26">
        <f>frac_sam_24_59months * 2.6</f>
        <v>5.4038345400000007E-2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3589777.0350000001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4241986.7379459236</v>
      </c>
      <c r="I2" s="22">
        <f>G2-H2</f>
        <v>15788013.262054076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3658093.7791999998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4322715.6300332407</v>
      </c>
      <c r="I3" s="22">
        <f t="shared" ref="I3:I15" si="3">G3-H3</f>
        <v>16412284.36996676</v>
      </c>
    </row>
    <row r="4" spans="1:9" ht="15.75" customHeight="1" x14ac:dyDescent="0.25">
      <c r="A4" s="92">
        <f t="shared" si="2"/>
        <v>2022</v>
      </c>
      <c r="B4" s="74">
        <v>3725711.0279999995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4402617.9386918023</v>
      </c>
      <c r="I4" s="22">
        <f t="shared" si="3"/>
        <v>17069382.061308198</v>
      </c>
    </row>
    <row r="5" spans="1:9" ht="15.75" customHeight="1" x14ac:dyDescent="0.25">
      <c r="A5" s="92">
        <f t="shared" si="2"/>
        <v>2023</v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>
        <f t="shared" si="2"/>
        <v>2024</v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>
        <f t="shared" si="2"/>
        <v>2025</v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>
        <f t="shared" si="2"/>
        <v>2026</v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>
        <f t="shared" si="2"/>
        <v>2027</v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>
        <f t="shared" si="2"/>
        <v>2028</v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>
        <f t="shared" si="2"/>
        <v>2029</v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>
        <f t="shared" si="2"/>
        <v>2030</v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0.65763725162954279</v>
      </c>
      <c r="E2" s="77">
        <v>0.55615158049414826</v>
      </c>
      <c r="F2" s="77">
        <v>0.35031054712643689</v>
      </c>
      <c r="G2" s="77">
        <v>0.26131255309672929</v>
      </c>
    </row>
    <row r="3" spans="1:15" ht="15.75" customHeight="1" x14ac:dyDescent="0.25">
      <c r="A3" s="5"/>
      <c r="B3" s="11" t="s">
        <v>118</v>
      </c>
      <c r="C3" s="77">
        <v>0.16974412837045719</v>
      </c>
      <c r="D3" s="77">
        <v>0.16974412837045719</v>
      </c>
      <c r="E3" s="77">
        <v>0.21305806950585174</v>
      </c>
      <c r="F3" s="77">
        <v>0.24895665287356328</v>
      </c>
      <c r="G3" s="77">
        <v>0.22010557356993735</v>
      </c>
    </row>
    <row r="4" spans="1:15" ht="15.75" customHeight="1" x14ac:dyDescent="0.25">
      <c r="A4" s="5"/>
      <c r="B4" s="11" t="s">
        <v>116</v>
      </c>
      <c r="C4" s="78">
        <v>9.3403225890410946E-2</v>
      </c>
      <c r="D4" s="78">
        <v>9.3403225890410946E-2</v>
      </c>
      <c r="E4" s="78">
        <v>9.977399410480349E-2</v>
      </c>
      <c r="F4" s="78">
        <v>0.21643588571428563</v>
      </c>
      <c r="G4" s="78">
        <v>0.23656358009383671</v>
      </c>
    </row>
    <row r="5" spans="1:15" ht="15.75" customHeight="1" x14ac:dyDescent="0.25">
      <c r="A5" s="5"/>
      <c r="B5" s="11" t="s">
        <v>119</v>
      </c>
      <c r="C5" s="78">
        <v>7.9215394109589041E-2</v>
      </c>
      <c r="D5" s="78">
        <v>7.9215394109589041E-2</v>
      </c>
      <c r="E5" s="78">
        <v>0.13101635589519653</v>
      </c>
      <c r="F5" s="78">
        <v>0.18429691428571429</v>
      </c>
      <c r="G5" s="78">
        <v>0.28201829323949673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0.71563437808656039</v>
      </c>
      <c r="D8" s="77">
        <v>0.71563437808656039</v>
      </c>
      <c r="E8" s="77">
        <v>0.66602884903518733</v>
      </c>
      <c r="F8" s="77">
        <v>0.7170172415424837</v>
      </c>
      <c r="G8" s="77">
        <v>0.78433136406403414</v>
      </c>
    </row>
    <row r="9" spans="1:15" ht="15.75" customHeight="1" x14ac:dyDescent="0.25">
      <c r="B9" s="7" t="s">
        <v>121</v>
      </c>
      <c r="C9" s="77">
        <v>0.15947284191343963</v>
      </c>
      <c r="D9" s="77">
        <v>0.15947284191343963</v>
      </c>
      <c r="E9" s="77">
        <v>0.20714290096481269</v>
      </c>
      <c r="F9" s="77">
        <v>0.18962439445751636</v>
      </c>
      <c r="G9" s="77">
        <v>0.15426185193596587</v>
      </c>
    </row>
    <row r="10" spans="1:15" ht="15.75" customHeight="1" x14ac:dyDescent="0.25">
      <c r="B10" s="7" t="s">
        <v>122</v>
      </c>
      <c r="C10" s="78">
        <v>7.5946175000000005E-2</v>
      </c>
      <c r="D10" s="78">
        <v>7.5946175000000005E-2</v>
      </c>
      <c r="E10" s="78">
        <v>8.1887472999999988E-2</v>
      </c>
      <c r="F10" s="78">
        <v>6.1014719000000002E-2</v>
      </c>
      <c r="G10" s="78">
        <v>4.0622804999999998E-2</v>
      </c>
    </row>
    <row r="11" spans="1:15" ht="15.75" customHeight="1" x14ac:dyDescent="0.25">
      <c r="B11" s="7" t="s">
        <v>123</v>
      </c>
      <c r="C11" s="78">
        <v>4.8946604999999997E-2</v>
      </c>
      <c r="D11" s="78">
        <v>4.8946604999999997E-2</v>
      </c>
      <c r="E11" s="78">
        <v>4.4940777000000001E-2</v>
      </c>
      <c r="F11" s="78">
        <v>3.2343644999999997E-2</v>
      </c>
      <c r="G11" s="78">
        <v>2.0783979000000001E-2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0.70400000000000007</v>
      </c>
      <c r="I14" s="80">
        <v>0.45321354166666666</v>
      </c>
      <c r="J14" s="80">
        <v>0.43965104166666663</v>
      </c>
      <c r="K14" s="80">
        <v>0.43286979166666661</v>
      </c>
      <c r="L14" s="80">
        <v>0.37943434655499997</v>
      </c>
      <c r="M14" s="80">
        <v>0.24469627865599999</v>
      </c>
      <c r="N14" s="80">
        <v>0.25255986243950002</v>
      </c>
      <c r="O14" s="80">
        <v>0.28731062308150002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0.27732372676474754</v>
      </c>
      <c r="I15" s="77">
        <f t="shared" si="0"/>
        <v>0.17853248351598039</v>
      </c>
      <c r="J15" s="77">
        <f t="shared" si="0"/>
        <v>0.17318986555540239</v>
      </c>
      <c r="K15" s="77">
        <f t="shared" si="0"/>
        <v>0.17051855657511342</v>
      </c>
      <c r="L15" s="77">
        <f t="shared" si="0"/>
        <v>0.14946895887667519</v>
      </c>
      <c r="M15" s="77">
        <f t="shared" si="0"/>
        <v>9.6392164662424812E-2</v>
      </c>
      <c r="N15" s="77">
        <f t="shared" si="0"/>
        <v>9.9489832788230287E-2</v>
      </c>
      <c r="O15" s="77">
        <f t="shared" si="0"/>
        <v>0.11317905217622624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0.47600000000000003</v>
      </c>
      <c r="D2" s="78">
        <v>0.47600000000000003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0.161</v>
      </c>
      <c r="D3" s="78">
        <v>0.254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0.24100000000000002</v>
      </c>
      <c r="D4" s="78">
        <v>0.24100000000000002</v>
      </c>
      <c r="E4" s="78">
        <v>0.71700000000000008</v>
      </c>
      <c r="F4" s="78">
        <v>0.86650000000000005</v>
      </c>
      <c r="G4" s="78">
        <v>0</v>
      </c>
    </row>
    <row r="5" spans="1:7" x14ac:dyDescent="0.25">
      <c r="B5" s="43" t="s">
        <v>169</v>
      </c>
      <c r="C5" s="77">
        <f>1-SUM(C2:C4)</f>
        <v>0.122</v>
      </c>
      <c r="D5" s="77">
        <f t="shared" ref="D5:G5" si="0">1-SUM(D2:D4)</f>
        <v>2.9000000000000026E-2</v>
      </c>
      <c r="E5" s="77">
        <f t="shared" si="0"/>
        <v>0.28299999999999992</v>
      </c>
      <c r="F5" s="77">
        <f t="shared" si="0"/>
        <v>0.13349999999999995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0.42810999999999999</v>
      </c>
      <c r="D2" s="28">
        <v>0.42508000000000001</v>
      </c>
      <c r="E2" s="28">
        <v>0.42273000000000005</v>
      </c>
      <c r="F2" s="28">
        <v>0.42037999999999998</v>
      </c>
      <c r="G2" s="28">
        <v>0.41802</v>
      </c>
      <c r="H2" s="28">
        <v>0.41567999999999999</v>
      </c>
      <c r="I2" s="28">
        <v>0.41334000000000004</v>
      </c>
      <c r="J2" s="28">
        <v>0.41100999999999999</v>
      </c>
      <c r="K2" s="28">
        <v>0.40869</v>
      </c>
      <c r="L2">
        <v>0.40637999999999996</v>
      </c>
      <c r="M2">
        <v>0.40409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6.6610000000000003E-2</v>
      </c>
      <c r="D4" s="28">
        <v>6.5070000000000003E-2</v>
      </c>
      <c r="E4" s="28">
        <v>6.343E-2</v>
      </c>
      <c r="F4" s="28">
        <v>6.1839999999999999E-2</v>
      </c>
      <c r="G4" s="28">
        <v>6.0309999999999996E-2</v>
      </c>
      <c r="H4" s="28">
        <v>5.8810000000000001E-2</v>
      </c>
      <c r="I4" s="28">
        <v>5.7370000000000004E-2</v>
      </c>
      <c r="J4" s="28">
        <v>5.5970000000000006E-2</v>
      </c>
      <c r="K4" s="28">
        <v>5.4610000000000006E-2</v>
      </c>
      <c r="L4">
        <v>5.33E-2</v>
      </c>
      <c r="M4">
        <v>5.2019999999999997E-2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0.70400000000000007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0.37943434655499997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0.47600000000000003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0.86650000000000005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71.656999999999996</v>
      </c>
      <c r="D13" s="28">
        <v>68.793999999999997</v>
      </c>
      <c r="E13" s="28">
        <v>66.180000000000007</v>
      </c>
      <c r="F13" s="28">
        <v>63.755000000000003</v>
      </c>
      <c r="G13" s="28">
        <v>61.47</v>
      </c>
      <c r="H13" s="28">
        <v>59.337000000000003</v>
      </c>
      <c r="I13" s="28">
        <v>57.262</v>
      </c>
      <c r="J13" s="28">
        <v>55.41</v>
      </c>
      <c r="K13" s="28">
        <v>53.481999999999999</v>
      </c>
      <c r="L13">
        <v>51.783000000000001</v>
      </c>
      <c r="M13">
        <v>50.148000000000003</v>
      </c>
    </row>
    <row r="14" spans="1:13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34.463131083731568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54.630460714750626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44.937152027008821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0.31056012358665958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1.296385318197707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1.296385318197707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1.296385318197707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1.296385318197707</v>
      </c>
      <c r="E13" s="86" t="s">
        <v>201</v>
      </c>
    </row>
    <row r="14" spans="1:5" ht="15.75" customHeight="1" x14ac:dyDescent="0.25">
      <c r="A14" s="11" t="s">
        <v>189</v>
      </c>
      <c r="B14" s="85">
        <v>4.7E-2</v>
      </c>
      <c r="C14" s="85">
        <v>0.95</v>
      </c>
      <c r="D14" s="86">
        <v>17.31420994224495</v>
      </c>
      <c r="E14" s="86" t="s">
        <v>201</v>
      </c>
    </row>
    <row r="15" spans="1:5" ht="15.75" customHeight="1" x14ac:dyDescent="0.25">
      <c r="A15" s="11" t="s">
        <v>206</v>
      </c>
      <c r="B15" s="85">
        <v>4.7E-2</v>
      </c>
      <c r="C15" s="85">
        <v>0.95</v>
      </c>
      <c r="D15" s="86">
        <v>17.31420994224495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0.2402654113154119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1.1471640149207827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2.7560762601682542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29.481226301246636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5.6296372188471295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25.038129027777927</v>
      </c>
      <c r="E24" s="86" t="s">
        <v>201</v>
      </c>
    </row>
    <row r="25" spans="1:5" ht="15.75" customHeight="1" x14ac:dyDescent="0.25">
      <c r="A25" s="53" t="s">
        <v>87</v>
      </c>
      <c r="B25" s="85">
        <v>9.8000000000000004E-2</v>
      </c>
      <c r="C25" s="85">
        <v>0.95</v>
      </c>
      <c r="D25" s="86">
        <v>25.038279030023453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5.5424993905826216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3.7260869529545597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0.74423328365939012</v>
      </c>
      <c r="E28" s="86" t="s">
        <v>201</v>
      </c>
    </row>
    <row r="29" spans="1:5" ht="15.75" customHeight="1" x14ac:dyDescent="0.25">
      <c r="A29" s="53" t="s">
        <v>58</v>
      </c>
      <c r="B29" s="85">
        <v>0.19899999999999998</v>
      </c>
      <c r="C29" s="85">
        <v>0.95</v>
      </c>
      <c r="D29" s="86">
        <v>59.861534329338653</v>
      </c>
      <c r="E29" s="86" t="s">
        <v>201</v>
      </c>
    </row>
    <row r="30" spans="1:5" ht="15.75" customHeight="1" x14ac:dyDescent="0.25">
      <c r="A30" s="53" t="s">
        <v>67</v>
      </c>
      <c r="B30" s="85">
        <v>0.11199999999999999</v>
      </c>
      <c r="C30" s="85">
        <v>0.95</v>
      </c>
      <c r="D30" s="86">
        <v>186.89851999744769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186.89851999744769</v>
      </c>
      <c r="E31" s="86" t="s">
        <v>201</v>
      </c>
    </row>
    <row r="32" spans="1:5" ht="15.75" customHeight="1" x14ac:dyDescent="0.25">
      <c r="A32" s="53" t="s">
        <v>28</v>
      </c>
      <c r="B32" s="85">
        <v>0.78749999999999998</v>
      </c>
      <c r="C32" s="85">
        <v>0.95</v>
      </c>
      <c r="D32" s="86">
        <v>0.4379181210878062</v>
      </c>
      <c r="E32" s="86" t="s">
        <v>201</v>
      </c>
    </row>
    <row r="33" spans="1:6" ht="15.75" customHeight="1" x14ac:dyDescent="0.25">
      <c r="A33" s="53" t="s">
        <v>83</v>
      </c>
      <c r="B33" s="85">
        <v>0.254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0.68900000000000006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0.28699999999999998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7.9000000000000001E-2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2.3049435236171063</v>
      </c>
      <c r="E38" s="86" t="s">
        <v>201</v>
      </c>
    </row>
    <row r="39" spans="1:6" ht="15.75" customHeight="1" x14ac:dyDescent="0.25">
      <c r="A39" s="53" t="s">
        <v>60</v>
      </c>
      <c r="B39" s="85">
        <v>2.4E-2</v>
      </c>
      <c r="C39" s="85">
        <v>0.95</v>
      </c>
      <c r="D39" s="86">
        <v>0.46725459212076587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2020-07-16T02:29:17Z</dcterms:modified>
</cp:coreProperties>
</file>