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9BDB43DD-ED38-4CBA-AC0D-317E262559BC}" xr6:coauthVersionLast="45" xr6:coauthVersionMax="45" xr10:uidLastSave="{00000000-0000-0000-0000-000000000000}"/>
  <bookViews>
    <workbookView xWindow="2304" yWindow="230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<sst xmlns="http://schemas.openxmlformats.org/spreadsheetml/2006/main" count="1113" uniqueCount="272">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</sst>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0.30380000000000001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0.36439553799999996</v>
      </c>
      <c r="C3" s="26">
        <f>frac_mam_1_5months * 2.6</f>
        <v>0.36439553799999996</v>
      </c>
      <c r="D3" s="26">
        <f>frac_mam_6_11months * 2.6</f>
        <v>0.40790919000000003</v>
      </c>
      <c r="E3" s="26">
        <f>frac_mam_12_23months * 2.6</f>
        <v>0.34424683800000005</v>
      </c>
      <c r="F3" s="26">
        <f>frac_mam_24_59months * 2.6</f>
        <v>0.29404427866666671</v>
      </c>
    </row>
    <row r="4" spans="1:6" ht="15.75" customHeight="1" x14ac:dyDescent="0.25">
      <c r="A4" s="3" t="s">
        <v>66</v>
      </c>
      <c r="B4" s="26">
        <f>frac_sam_1month * 2.6</f>
        <v>0.35103252600000001</v>
      </c>
      <c r="C4" s="26">
        <f>frac_sam_1_5months * 2.6</f>
        <v>0.35103252600000001</v>
      </c>
      <c r="D4" s="26">
        <f>frac_sam_6_11months * 2.6</f>
        <v>0.32057264200000002</v>
      </c>
      <c r="E4" s="26">
        <f>frac_sam_12_23months * 2.6</f>
        <v>0.26984505600000003</v>
      </c>
      <c r="F4" s="26">
        <f>frac_sam_24_59months * 2.6</f>
        <v>0.19921853466666667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21673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25804.323858373278</v>
      </c>
      <c r="I2" s="22">
        <f>G2-H2</f>
        <v>253195.67614162673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21649.914000000001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25776.837187372752</v>
      </c>
      <c r="I3" s="22">
        <f t="shared" ref="I3:I15" si="3">G3-H3</f>
        <v>255223.16281262724</v>
      </c>
    </row>
    <row r="4" spans="1:9" ht="15.75" customHeight="1" x14ac:dyDescent="0.25">
      <c r="A4" s="92">
        <f t="shared" si="2"/>
        <v>2022</v>
      </c>
      <c r="B4" s="74">
        <v>21617.812000000002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25738.615879547284</v>
      </c>
      <c r="I4" s="22">
        <f t="shared" si="3"/>
        <v>260261.38412045271</v>
      </c>
    </row>
    <row r="5" spans="1:9" ht="15.75" customHeight="1" x14ac:dyDescent="0.25">
      <c r="A5" s="92">
        <f t="shared" si="2"/>
        <v>2023</v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>
        <f t="shared" si="2"/>
        <v>2024</v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>
        <f t="shared" si="2"/>
        <v>2025</v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>
        <f t="shared" si="2"/>
        <v>2026</v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>
        <f t="shared" si="2"/>
        <v>2027</v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>
        <f t="shared" si="2"/>
        <v>2028</v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>
        <f t="shared" si="2"/>
        <v>2029</v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>
        <f t="shared" si="2"/>
        <v>2030</v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0.73408068661417325</v>
      </c>
      <c r="E2" s="77">
        <v>0.64317391183950612</v>
      </c>
      <c r="F2" s="77">
        <v>0.4068423928996282</v>
      </c>
      <c r="G2" s="77">
        <v>0.47379724747327495</v>
      </c>
    </row>
    <row r="3" spans="1:15" ht="15.75" customHeight="1" x14ac:dyDescent="0.25">
      <c r="A3" s="5"/>
      <c r="B3" s="11" t="s">
        <v>118</v>
      </c>
      <c r="C3" s="77">
        <v>0.11344883338582676</v>
      </c>
      <c r="D3" s="77">
        <v>0.11344883338582676</v>
      </c>
      <c r="E3" s="77">
        <v>0.13789185816049385</v>
      </c>
      <c r="F3" s="77">
        <v>0.17840147710037171</v>
      </c>
      <c r="G3" s="77">
        <v>0.16981643919339165</v>
      </c>
    </row>
    <row r="4" spans="1:15" ht="15.75" customHeight="1" x14ac:dyDescent="0.25">
      <c r="A4" s="5"/>
      <c r="B4" s="11" t="s">
        <v>116</v>
      </c>
      <c r="C4" s="78">
        <v>4.6766155630252097E-2</v>
      </c>
      <c r="D4" s="78">
        <v>4.6766155630252097E-2</v>
      </c>
      <c r="E4" s="78">
        <v>4.7243702263157883E-2</v>
      </c>
      <c r="F4" s="78">
        <v>0.16518425956709956</v>
      </c>
      <c r="G4" s="78">
        <v>0.13576621460317462</v>
      </c>
    </row>
    <row r="5" spans="1:15" ht="15.75" customHeight="1" x14ac:dyDescent="0.25">
      <c r="A5" s="5"/>
      <c r="B5" s="11" t="s">
        <v>119</v>
      </c>
      <c r="C5" s="78">
        <v>0.10570432436974792</v>
      </c>
      <c r="D5" s="78">
        <v>0.10570432436974792</v>
      </c>
      <c r="E5" s="78">
        <v>0.17169052773684207</v>
      </c>
      <c r="F5" s="78">
        <v>0.24957187043290047</v>
      </c>
      <c r="G5" s="78">
        <v>0.22062009873015875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0.47248527170370369</v>
      </c>
      <c r="D8" s="77">
        <v>0.47248527170370369</v>
      </c>
      <c r="E8" s="77">
        <v>0.60845094610407879</v>
      </c>
      <c r="F8" s="77">
        <v>0.6501177259675236</v>
      </c>
      <c r="G8" s="77">
        <v>0.62280616679738554</v>
      </c>
    </row>
    <row r="9" spans="1:15" ht="15.75" customHeight="1" x14ac:dyDescent="0.25">
      <c r="B9" s="7" t="s">
        <v>121</v>
      </c>
      <c r="C9" s="77">
        <v>0.25235008829629629</v>
      </c>
      <c r="D9" s="77">
        <v>0.25235008829629629</v>
      </c>
      <c r="E9" s="77">
        <v>0.11136373389592125</v>
      </c>
      <c r="F9" s="77">
        <v>0.1136930840324763</v>
      </c>
      <c r="G9" s="77">
        <v>0.18747736653594771</v>
      </c>
    </row>
    <row r="10" spans="1:15" ht="15.75" customHeight="1" x14ac:dyDescent="0.25">
      <c r="B10" s="7" t="s">
        <v>122</v>
      </c>
      <c r="C10" s="78">
        <v>0.14015212999999999</v>
      </c>
      <c r="D10" s="78">
        <v>0.14015212999999999</v>
      </c>
      <c r="E10" s="78">
        <v>0.15688815</v>
      </c>
      <c r="F10" s="78">
        <v>0.13240263000000002</v>
      </c>
      <c r="G10" s="78">
        <v>0.11309395333333334</v>
      </c>
    </row>
    <row r="11" spans="1:15" ht="15.75" customHeight="1" x14ac:dyDescent="0.25">
      <c r="B11" s="7" t="s">
        <v>123</v>
      </c>
      <c r="C11" s="78">
        <v>0.13501251</v>
      </c>
      <c r="D11" s="78">
        <v>0.13501251</v>
      </c>
      <c r="E11" s="78">
        <v>0.12329717000000001</v>
      </c>
      <c r="F11" s="78">
        <v>0.10378656</v>
      </c>
      <c r="G11" s="78">
        <v>7.6622513333333336E-2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0.23364044423999999</v>
      </c>
      <c r="M14" s="80">
        <v>0.17828196401000004</v>
      </c>
      <c r="N14" s="80">
        <v>0.22121419347900001</v>
      </c>
      <c r="O14" s="80">
        <v>0.2157798001555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0.11637663621912173</v>
      </c>
      <c r="M15" s="77">
        <f t="shared" si="0"/>
        <v>8.8802498803288221E-2</v>
      </c>
      <c r="N15" s="77">
        <f t="shared" si="0"/>
        <v>0.11018710311373611</v>
      </c>
      <c r="O15" s="77">
        <f t="shared" si="0"/>
        <v>0.10748022410168059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3.7999999999999999E-2</v>
      </c>
      <c r="D2" s="78">
        <v>1.3999999999999999E-2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0.17199999999999999</v>
      </c>
      <c r="D3" s="78">
        <v>0.16300000000000001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0.72400000000000009</v>
      </c>
      <c r="D4" s="78">
        <v>0.7340000000000001</v>
      </c>
      <c r="E4" s="78">
        <v>0.68599999999999994</v>
      </c>
      <c r="F4" s="78">
        <v>0.38400000000000001</v>
      </c>
      <c r="G4" s="78">
        <v>0</v>
      </c>
    </row>
    <row r="5" spans="1:7" x14ac:dyDescent="0.25">
      <c r="B5" s="43" t="s">
        <v>169</v>
      </c>
      <c r="C5" s="77">
        <f>1-SUM(C2:C4)</f>
        <v>6.5999999999999948E-2</v>
      </c>
      <c r="D5" s="77">
        <f t="shared" ref="D5:G5" si="0">1-SUM(D2:D4)</f>
        <v>8.8999999999999968E-2</v>
      </c>
      <c r="E5" s="77">
        <f t="shared" si="0"/>
        <v>0.31400000000000006</v>
      </c>
      <c r="F5" s="77">
        <f t="shared" si="0"/>
        <v>0.61599999999999999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0.31895000000000001</v>
      </c>
      <c r="D2" s="28">
        <v>0.31606000000000001</v>
      </c>
      <c r="E2" s="28">
        <v>0.31481999999999999</v>
      </c>
      <c r="F2" s="28">
        <v>0.31364999999999998</v>
      </c>
      <c r="G2" s="28">
        <v>0.31247000000000003</v>
      </c>
      <c r="H2" s="28">
        <v>0.31123999999999996</v>
      </c>
      <c r="I2" s="28">
        <v>0.30992999999999998</v>
      </c>
      <c r="J2" s="28">
        <v>0.30853000000000003</v>
      </c>
      <c r="K2" s="28">
        <v>0.30712</v>
      </c>
      <c r="L2">
        <v>0.30571000000000004</v>
      </c>
      <c r="M2">
        <v>0.30424000000000001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0.15901999999999999</v>
      </c>
      <c r="D4" s="28">
        <v>0.15661</v>
      </c>
      <c r="E4" s="28">
        <v>0.15465000000000001</v>
      </c>
      <c r="F4" s="28">
        <v>0.15273</v>
      </c>
      <c r="G4" s="28">
        <v>0.15084</v>
      </c>
      <c r="H4" s="28">
        <v>0.14896999999999999</v>
      </c>
      <c r="I4" s="28">
        <v>0.14710000000000001</v>
      </c>
      <c r="J4" s="28">
        <v>0.14524999999999999</v>
      </c>
      <c r="K4" s="28">
        <v>0.14340999999999998</v>
      </c>
      <c r="L4">
        <v>0.1416</v>
      </c>
      <c r="M4">
        <v>0.13980999999999999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0.23364044423999999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1.3999999999999999E-2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0.38400000000000001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39.359000000000002</v>
      </c>
      <c r="D13" s="28">
        <v>37.67</v>
      </c>
      <c r="E13" s="28">
        <v>36.122999999999998</v>
      </c>
      <c r="F13" s="28">
        <v>34.692999999999998</v>
      </c>
      <c r="G13" s="28">
        <v>33.363</v>
      </c>
      <c r="H13" s="28">
        <v>32.131999999999998</v>
      </c>
      <c r="I13" s="28">
        <v>30.963999999999999</v>
      </c>
      <c r="J13" s="28">
        <v>29.914000000000001</v>
      </c>
      <c r="K13" s="28">
        <v>28.838999999999999</v>
      </c>
      <c r="L13">
        <v>27.898</v>
      </c>
      <c r="M13">
        <v>26.995000000000001</v>
      </c>
    </row>
    <row r="14" spans="1:13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43.538824130096216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39.555341049656015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187.22300000000001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0.45185356226210671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1.1548067641379081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1.1548067641379081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1.1548067641379081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1.1548067641379081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12.687640493451925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12.687640493451925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0.39440629334727345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4.3845374540579991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4.3947620614430702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21.724653940727585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4.0765008182611915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18.207243489598095</v>
      </c>
      <c r="E24" s="86" t="s">
        <v>201</v>
      </c>
    </row>
    <row r="25" spans="1:5" ht="15.75" customHeight="1" x14ac:dyDescent="0.25">
      <c r="A25" s="53" t="s">
        <v>87</v>
      </c>
      <c r="B25" s="85">
        <v>0.11800000000000001</v>
      </c>
      <c r="C25" s="85">
        <v>0.95</v>
      </c>
      <c r="D25" s="86">
        <v>18.271062307150832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4.4887705650494958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5.1070140505093811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0.67423118058893206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80.575440792660984</v>
      </c>
      <c r="E29" s="86" t="s">
        <v>201</v>
      </c>
    </row>
    <row r="30" spans="1:5" ht="15.75" customHeight="1" x14ac:dyDescent="0.25">
      <c r="A30" s="53" t="s">
        <v>67</v>
      </c>
      <c r="B30" s="85">
        <v>0.32400000000000001</v>
      </c>
      <c r="C30" s="85">
        <v>0.95</v>
      </c>
      <c r="D30" s="86">
        <v>213.54649486050329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213.54649486050329</v>
      </c>
      <c r="E31" s="86" t="s">
        <v>201</v>
      </c>
    </row>
    <row r="32" spans="1:5" ht="15.75" customHeight="1" x14ac:dyDescent="0.25">
      <c r="A32" s="53" t="s">
        <v>28</v>
      </c>
      <c r="B32" s="85">
        <v>0.78</v>
      </c>
      <c r="C32" s="85">
        <v>0.95</v>
      </c>
      <c r="D32" s="86">
        <v>0.81346282995132901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0.52700000000000002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1.7979948238197037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0.83459431015695884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2020-07-16T02:29:19Z</dcterms:modified>
</cp:coreProperties>
</file>