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2DE6C77-3BE9-4467-A591-632810C381F7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<sst xmlns="http://schemas.openxmlformats.org/spreadsheetml/2006/main" count="1113" uniqueCount="272">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</sst>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>
        <f>frac_mam_1month * 2.6</f>
        <v>7.8E-2</v>
      </c>
      <c r="C3" s="26">
        <f>frac_mam_1_5months * 2.6</f>
        <v>7.8E-2</v>
      </c>
      <c r="D3" s="26">
        <f>frac_mam_6_11months * 2.6</f>
        <v>7.5399999999999995E-2</v>
      </c>
      <c r="E3" s="26">
        <f>frac_mam_12_23months * 2.6</f>
        <v>4.6800000000000008E-2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2.8600000000000004E-2</v>
      </c>
      <c r="E4" s="26">
        <f>frac_sam_12_23months * 2.6</f>
        <v>1.8199999999999997E-2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1869.568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>
        <f t="shared" ref="H2:H40" si="1">(B2 + stillbirth*B2/(1000-stillbirth))/(1-abortion)</f>
        <v>2166.2588060808307</v>
      </c>
      <c r="I2" s="22">
        <f>G2-H2</f>
        <v>26333.74119391917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1836.098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>
        <f t="shared" si="1"/>
        <v>2127.4772895810161</v>
      </c>
      <c r="I3" s="22">
        <f t="shared" ref="I3:I15" si="3">G3-H3</f>
        <v>26472.522710418983</v>
      </c>
    </row>
    <row r="4" spans="1:9" ht="15.75" customHeight="1" x14ac:dyDescent="0.25">
      <c r="A4" s="92">
        <f t="shared" si="2"/>
        <v>2022</v>
      </c>
      <c r="B4" s="74">
        <v>1785.4760000000001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>
        <f t="shared" si="1"/>
        <v>2068.82183908046</v>
      </c>
      <c r="I4" s="22">
        <f t="shared" si="3"/>
        <v>26731.178160919539</v>
      </c>
    </row>
    <row r="5" spans="1:9" ht="15.75" customHeight="1" x14ac:dyDescent="0.25">
      <c r="A5" s="92">
        <f t="shared" si="2"/>
        <v>2023</v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>
        <f t="shared" si="2"/>
        <v>2024</v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>
        <f t="shared" si="2"/>
        <v>2025</v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>
        <f t="shared" si="2"/>
        <v>2026</v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>
        <f t="shared" si="2"/>
        <v>2027</v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>
        <f t="shared" si="2"/>
        <v>2028</v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>
        <f t="shared" si="2"/>
        <v>2029</v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>
        <f t="shared" si="2"/>
        <v>2030</v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>
        <v>0.65799999999999992</v>
      </c>
      <c r="E2" s="77">
        <v>0.61799999999999999</v>
      </c>
      <c r="F2" s="77">
        <v>0.46899999999999997</v>
      </c>
      <c r="G2" s="77">
        <v>0.45299999999999996</v>
      </c>
    </row>
    <row r="3" spans="1:15" ht="15.75" customHeight="1" x14ac:dyDescent="0.25">
      <c r="A3" s="5"/>
      <c r="B3" s="11" t="s">
        <v>118</v>
      </c>
      <c r="C3" s="77">
        <v>0.217</v>
      </c>
      <c r="D3" s="77">
        <v>0.217</v>
      </c>
      <c r="E3" s="77">
        <v>0.23499999999999999</v>
      </c>
      <c r="F3" s="77">
        <v>0.27699999999999997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0.106</v>
      </c>
      <c r="F4" s="78">
        <v>0.16699999999999998</v>
      </c>
      <c r="G4" s="78">
        <v>0.17199999999999999</v>
      </c>
    </row>
    <row r="5" spans="1:15" ht="15.75" customHeight="1" x14ac:dyDescent="0.25">
      <c r="A5" s="5"/>
      <c r="B5" s="11" t="s">
        <v>119</v>
      </c>
      <c r="C5" s="78">
        <v>4.4000000000000004E-2</v>
      </c>
      <c r="D5" s="78">
        <v>4.4000000000000004E-2</v>
      </c>
      <c r="E5" s="78">
        <v>0.04</v>
      </c>
      <c r="F5" s="78">
        <v>8.5999999999999993E-2</v>
      </c>
      <c r="G5" s="78">
        <v>8.199999999999999E-2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0.8561007345225603</v>
      </c>
      <c r="D8" s="77">
        <v>0.8561007345225603</v>
      </c>
      <c r="E8" s="77">
        <v>0.86699999999999999</v>
      </c>
      <c r="F8" s="77">
        <v>0.88600000000000001</v>
      </c>
      <c r="G8" s="77">
        <v>0.90600000000000003</v>
      </c>
    </row>
    <row r="9" spans="1:15" ht="15.75" customHeight="1" x14ac:dyDescent="0.25">
      <c r="B9" s="7" t="s">
        <v>121</v>
      </c>
      <c r="C9" s="77">
        <v>9.5899265477439669E-2</v>
      </c>
      <c r="D9" s="77">
        <v>9.5899265477439669E-2</v>
      </c>
      <c r="E9" s="77">
        <v>9.3000000000000013E-2</v>
      </c>
      <c r="F9" s="77">
        <v>8.9000000000000024E-2</v>
      </c>
      <c r="G9" s="77">
        <v>7.5999999999999998E-2</v>
      </c>
    </row>
    <row r="10" spans="1:15" ht="15.75" customHeight="1" x14ac:dyDescent="0.25">
      <c r="B10" s="7" t="s">
        <v>122</v>
      </c>
      <c r="C10" s="78">
        <v>0.03</v>
      </c>
      <c r="D10" s="78">
        <v>0.03</v>
      </c>
      <c r="E10" s="78">
        <v>2.8999999999999998E-2</v>
      </c>
      <c r="F10" s="78">
        <v>1.8000000000000002E-2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1.1000000000000001E-2</v>
      </c>
      <c r="F11" s="78">
        <v>6.9999999999999993E-3</v>
      </c>
      <c r="G11" s="78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>
        <v>0.27500000000000002</v>
      </c>
      <c r="I14" s="80">
        <v>0.27500000000000002</v>
      </c>
      <c r="J14" s="80">
        <v>0.27500000000000002</v>
      </c>
      <c r="K14" s="80">
        <v>0.27500000000000002</v>
      </c>
      <c r="L14" s="80">
        <v>0.17894992246299998</v>
      </c>
      <c r="M14" s="80">
        <v>0.16698508472099999</v>
      </c>
      <c r="N14" s="80">
        <v>0.16487595367399999</v>
      </c>
      <c r="O14" s="80">
        <v>0.19577870019600002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>
        <f t="shared" si="0"/>
        <v>0.13727466049202811</v>
      </c>
      <c r="I15" s="77">
        <f t="shared" si="0"/>
        <v>0.13727466049202811</v>
      </c>
      <c r="J15" s="77">
        <f t="shared" si="0"/>
        <v>0.13727466049202811</v>
      </c>
      <c r="K15" s="77">
        <f t="shared" si="0"/>
        <v>0.13727466049202811</v>
      </c>
      <c r="L15" s="77">
        <f t="shared" si="0"/>
        <v>8.9328326731574814E-2</v>
      </c>
      <c r="M15" s="77">
        <f t="shared" si="0"/>
        <v>8.3355712044755711E-2</v>
      </c>
      <c r="N15" s="77">
        <f t="shared" si="0"/>
        <v>8.2302874777809815E-2</v>
      </c>
      <c r="O15" s="77">
        <f t="shared" si="0"/>
        <v>9.7728925821732565E-2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</v>
      </c>
      <c r="D2" s="78">
        <v>0.32700000000000001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0.13100000000000001</v>
      </c>
      <c r="D3" s="78">
        <v>0.14099999999999999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0.30499999999999999</v>
      </c>
      <c r="D4" s="78">
        <v>0.42799999999999999</v>
      </c>
      <c r="E4" s="78">
        <v>0.73499999999999999</v>
      </c>
      <c r="F4" s="78">
        <v>0.47799999999999998</v>
      </c>
      <c r="G4" s="78">
        <v>0</v>
      </c>
    </row>
    <row r="5" spans="1:7" x14ac:dyDescent="0.25">
      <c r="B5" s="43" t="s">
        <v>169</v>
      </c>
      <c r="C5" s="77">
        <f>1-SUM(C2:C4)</f>
        <v>4.4000000000000039E-2</v>
      </c>
      <c r="D5" s="77">
        <f t="shared" ref="D5:G5" si="0">1-SUM(D2:D4)</f>
        <v>0.10400000000000009</v>
      </c>
      <c r="E5" s="77">
        <f t="shared" si="0"/>
        <v>0.26500000000000001</v>
      </c>
      <c r="F5" s="77">
        <f t="shared" si="0"/>
        <v>0.52200000000000002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9.1869999999999993E-2</v>
      </c>
      <c r="D2" s="28">
        <v>9.0939999999999993E-2</v>
      </c>
      <c r="E2" s="28">
        <v>9.0009999999999993E-2</v>
      </c>
      <c r="F2" s="28">
        <v>8.9120000000000005E-2</v>
      </c>
      <c r="G2" s="28">
        <v>8.8270000000000001E-2</v>
      </c>
      <c r="H2" s="28">
        <v>8.7449999999999986E-2</v>
      </c>
      <c r="I2" s="28">
        <v>8.6669999999999997E-2</v>
      </c>
      <c r="J2" s="28">
        <v>8.592000000000001E-2</v>
      </c>
      <c r="K2" s="28">
        <v>8.5199999999999998E-2</v>
      </c>
      <c r="L2">
        <v>8.4510000000000002E-2</v>
      </c>
      <c r="M2">
        <v>8.385999999999999E-2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2.239E-2</v>
      </c>
      <c r="D4" s="28">
        <v>2.2109999999999998E-2</v>
      </c>
      <c r="E4" s="28">
        <v>2.1869999999999997E-2</v>
      </c>
      <c r="F4" s="28">
        <v>2.1629999999999996E-2</v>
      </c>
      <c r="G4" s="28">
        <v>2.1409999999999998E-2</v>
      </c>
      <c r="H4" s="28">
        <v>2.1190000000000001E-2</v>
      </c>
      <c r="I4" s="28">
        <v>2.0969999999999999E-2</v>
      </c>
      <c r="J4" s="28">
        <v>2.077E-2</v>
      </c>
      <c r="K4" s="28">
        <v>2.0569999999999998E-2</v>
      </c>
      <c r="L4">
        <v>2.0379999999999999E-2</v>
      </c>
      <c r="M4">
        <v>2.0199999999999999E-2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0.17894992246299998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0.32700000000000001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0.47799999999999998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13.254</v>
      </c>
      <c r="D13" s="28">
        <v>13.036</v>
      </c>
      <c r="E13" s="28">
        <v>12.843</v>
      </c>
      <c r="F13" s="28">
        <v>12.696999999999999</v>
      </c>
      <c r="G13" s="28">
        <v>12.596</v>
      </c>
      <c r="H13" s="28">
        <v>12.474</v>
      </c>
      <c r="I13" s="28">
        <v>12.359</v>
      </c>
      <c r="J13" s="28">
        <v>12.273999999999999</v>
      </c>
      <c r="K13" s="28">
        <v>12.175000000000001</v>
      </c>
      <c r="L13">
        <v>12.115</v>
      </c>
      <c r="M13">
        <v>12.039</v>
      </c>
    </row>
    <row r="14" spans="1:13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94.372442366926933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40.694715471769484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2.2941811862513788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13.827014915565396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22.517302043432917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33.470736703655071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4.78860983208211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19.386644855860855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12.841687373128504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1.3863399030479211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196.59554063194781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300.59859365408715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300.59859365408715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3.3770645537978279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0.96599999999999997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2.5101035462786929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3.3981867599122677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2020-07-16T02:29:48Z</dcterms:modified>
</cp:coreProperties>
</file>