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01234CF-8988-4DC2-B229-782A61D8CDBF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<sst xmlns="http://schemas.openxmlformats.org/spreadsheetml/2006/main" count="1113" uniqueCount="272">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</sst>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0.12058017140000001</v>
      </c>
      <c r="C3" s="26">
        <f>frac_mam_1_5months * 2.6</f>
        <v>0.12058017140000001</v>
      </c>
      <c r="D3" s="26">
        <f>frac_mam_6_11months * 2.6</f>
        <v>0.14997134879999999</v>
      </c>
      <c r="E3" s="26">
        <f>frac_mam_12_23months * 2.6</f>
        <v>9.8478406000000018E-2</v>
      </c>
      <c r="F3" s="26">
        <f>frac_mam_24_59months * 2.6</f>
        <v>0.1276695836</v>
      </c>
    </row>
    <row r="4" spans="1:6" ht="15.75" customHeight="1" x14ac:dyDescent="0.25">
      <c r="A4" s="3" t="s">
        <v>66</v>
      </c>
      <c r="B4" s="26">
        <f>frac_sam_1month * 2.6</f>
        <v>5.0648995800000006E-2</v>
      </c>
      <c r="C4" s="26">
        <f>frac_sam_1_5months * 2.6</f>
        <v>5.0648995800000006E-2</v>
      </c>
      <c r="D4" s="26">
        <f>frac_sam_6_11months * 2.6</f>
        <v>5.2236066999999997E-2</v>
      </c>
      <c r="E4" s="26">
        <f>frac_sam_12_23months * 2.6</f>
        <v>4.4579405000000003E-2</v>
      </c>
      <c r="F4" s="26">
        <f>frac_sam_24_59months * 2.6</f>
        <v>4.2724086600000009E-2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15594.565000000001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18238.489373546847</v>
      </c>
      <c r="I2" s="22">
        <f>G2-H2</f>
        <v>184761.51062645315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15459.888000000001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18080.97904649629</v>
      </c>
      <c r="I3" s="22">
        <f t="shared" ref="I3:I15" si="3">G3-H3</f>
        <v>184919.0209535037</v>
      </c>
    </row>
    <row r="4" spans="1:9" ht="15.75" customHeight="1" x14ac:dyDescent="0.25">
      <c r="A4" s="92">
        <f t="shared" si="2"/>
        <v>2022</v>
      </c>
      <c r="B4" s="74">
        <v>15323.0622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17920.955608886645</v>
      </c>
      <c r="I4" s="22">
        <f t="shared" si="3"/>
        <v>187079.04439111336</v>
      </c>
    </row>
    <row r="5" spans="1:9" ht="15.75" customHeight="1" x14ac:dyDescent="0.25">
      <c r="A5" s="92">
        <f t="shared" si="2"/>
        <v>2023</v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>
        <f t="shared" si="2"/>
        <v>2024</v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>
        <f t="shared" si="2"/>
        <v>2025</v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>
        <f t="shared" si="2"/>
        <v>2026</v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>
        <f t="shared" si="2"/>
        <v>2027</v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>
        <f t="shared" si="2"/>
        <v>2028</v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>
        <f t="shared" si="2"/>
        <v>2029</v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>
        <f t="shared" si="2"/>
        <v>2030</v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0.72877991586854451</v>
      </c>
      <c r="E2" s="77">
        <v>0.74449462452991455</v>
      </c>
      <c r="F2" s="77">
        <v>0.62621166133022177</v>
      </c>
      <c r="G2" s="77">
        <v>0.66091066137343935</v>
      </c>
    </row>
    <row r="3" spans="1:15" ht="15.75" customHeight="1" x14ac:dyDescent="0.25">
      <c r="A3" s="5"/>
      <c r="B3" s="11" t="s">
        <v>118</v>
      </c>
      <c r="C3" s="77">
        <v>0.15320941413145542</v>
      </c>
      <c r="D3" s="77">
        <v>0.15320941413145542</v>
      </c>
      <c r="E3" s="77">
        <v>0.17240928147008547</v>
      </c>
      <c r="F3" s="77">
        <v>0.25212449866977832</v>
      </c>
      <c r="G3" s="77">
        <v>0.22533331529322737</v>
      </c>
    </row>
    <row r="4" spans="1:15" ht="15.75" customHeight="1" x14ac:dyDescent="0.25">
      <c r="A4" s="5"/>
      <c r="B4" s="11" t="s">
        <v>116</v>
      </c>
      <c r="C4" s="78">
        <v>7.8191118773006135E-2</v>
      </c>
      <c r="D4" s="78">
        <v>7.8191118773006135E-2</v>
      </c>
      <c r="E4" s="78">
        <v>4.9494394786885242E-2</v>
      </c>
      <c r="F4" s="78">
        <v>8.6948241675392682E-2</v>
      </c>
      <c r="G4" s="78">
        <v>8.5474139079189673E-2</v>
      </c>
    </row>
    <row r="5" spans="1:15" ht="15.75" customHeight="1" x14ac:dyDescent="0.25">
      <c r="A5" s="5"/>
      <c r="B5" s="11" t="s">
        <v>119</v>
      </c>
      <c r="C5" s="78">
        <v>3.9819551226993863E-2</v>
      </c>
      <c r="D5" s="78">
        <v>3.9819551226993863E-2</v>
      </c>
      <c r="E5" s="78">
        <v>3.3601699213114754E-2</v>
      </c>
      <c r="F5" s="78">
        <v>3.4715598324607327E-2</v>
      </c>
      <c r="G5" s="78">
        <v>2.8281884254143651E-2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0.72050914673139166</v>
      </c>
      <c r="D8" s="77">
        <v>0.72050914673139166</v>
      </c>
      <c r="E8" s="77">
        <v>0.72918020769305858</v>
      </c>
      <c r="F8" s="77">
        <v>0.83221906653643085</v>
      </c>
      <c r="G8" s="77">
        <v>0.73079874811538459</v>
      </c>
    </row>
    <row r="9" spans="1:15" ht="15.75" customHeight="1" x14ac:dyDescent="0.25">
      <c r="B9" s="7" t="s">
        <v>121</v>
      </c>
      <c r="C9" s="77">
        <v>0.21363348126860843</v>
      </c>
      <c r="D9" s="77">
        <v>0.21363348126860843</v>
      </c>
      <c r="E9" s="77">
        <v>0.19304770930694143</v>
      </c>
      <c r="F9" s="77">
        <v>0.11275869846356916</v>
      </c>
      <c r="G9" s="77">
        <v>0.20366522488461539</v>
      </c>
    </row>
    <row r="10" spans="1:15" ht="15.75" customHeight="1" x14ac:dyDescent="0.25">
      <c r="B10" s="7" t="s">
        <v>122</v>
      </c>
      <c r="C10" s="78">
        <v>4.6376989E-2</v>
      </c>
      <c r="D10" s="78">
        <v>4.6376989E-2</v>
      </c>
      <c r="E10" s="78">
        <v>5.7681287999999997E-2</v>
      </c>
      <c r="F10" s="78">
        <v>3.7876310000000003E-2</v>
      </c>
      <c r="G10" s="78">
        <v>4.9103685999999994E-2</v>
      </c>
    </row>
    <row r="11" spans="1:15" ht="15.75" customHeight="1" x14ac:dyDescent="0.25">
      <c r="B11" s="7" t="s">
        <v>123</v>
      </c>
      <c r="C11" s="78">
        <v>1.9480383E-2</v>
      </c>
      <c r="D11" s="78">
        <v>1.9480383E-2</v>
      </c>
      <c r="E11" s="78">
        <v>2.0090794999999998E-2</v>
      </c>
      <c r="F11" s="78">
        <v>1.7145924999999999E-2</v>
      </c>
      <c r="G11" s="78">
        <v>1.6432341000000003E-2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0.34191176470588241</v>
      </c>
      <c r="J14" s="80">
        <v>0.35594919786096257</v>
      </c>
      <c r="K14" s="80">
        <v>0.36798128342245995</v>
      </c>
      <c r="L14" s="80">
        <v>0.25895171244600002</v>
      </c>
      <c r="M14" s="80">
        <v>0.28537344765100003</v>
      </c>
      <c r="N14" s="80">
        <v>0.243461120812</v>
      </c>
      <c r="O14" s="80">
        <v>0.34473308889650001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0.16179955981672023</v>
      </c>
      <c r="J15" s="77">
        <f t="shared" si="0"/>
        <v>0.16844235699394625</v>
      </c>
      <c r="K15" s="77">
        <f t="shared" si="0"/>
        <v>0.1741361831458543</v>
      </c>
      <c r="L15" s="77">
        <f t="shared" si="0"/>
        <v>0.12254118580444352</v>
      </c>
      <c r="M15" s="77">
        <f t="shared" si="0"/>
        <v>0.13504448509699751</v>
      </c>
      <c r="N15" s="77">
        <f t="shared" si="0"/>
        <v>0.11521072465509469</v>
      </c>
      <c r="O15" s="77">
        <f t="shared" si="0"/>
        <v>0.16313466746513608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0.33200000000000002</v>
      </c>
      <c r="D2" s="78">
        <v>0.33200000000000002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0.33200000000000002</v>
      </c>
      <c r="D4" s="78">
        <v>0.33200000000000002</v>
      </c>
      <c r="E4" s="78">
        <v>0.66400000000000003</v>
      </c>
      <c r="F4" s="78">
        <v>0.64800000000000002</v>
      </c>
      <c r="G4" s="78">
        <v>0</v>
      </c>
    </row>
    <row r="5" spans="1:7" x14ac:dyDescent="0.25">
      <c r="B5" s="43" t="s">
        <v>169</v>
      </c>
      <c r="C5" s="77">
        <f>1-SUM(C2:C4)</f>
        <v>0.14500000000000002</v>
      </c>
      <c r="D5" s="77">
        <f t="shared" ref="D5:G5" si="0">1-SUM(D2:D4)</f>
        <v>0.20499999999999996</v>
      </c>
      <c r="E5" s="77">
        <f t="shared" si="0"/>
        <v>0.33599999999999997</v>
      </c>
      <c r="F5" s="77">
        <f t="shared" si="0"/>
        <v>0.35199999999999998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0.12651999999999999</v>
      </c>
      <c r="D2" s="28">
        <v>0.12433</v>
      </c>
      <c r="E2" s="28">
        <v>0.1222</v>
      </c>
      <c r="F2" s="28">
        <v>0.12012</v>
      </c>
      <c r="G2" s="28">
        <v>0.11806</v>
      </c>
      <c r="H2" s="28">
        <v>0.11605</v>
      </c>
      <c r="I2" s="28">
        <v>0.11408</v>
      </c>
      <c r="J2" s="28">
        <v>0.11215</v>
      </c>
      <c r="K2" s="28">
        <v>0.11026999999999999</v>
      </c>
      <c r="L2">
        <v>0.10843</v>
      </c>
      <c r="M2">
        <v>0.10663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5.6619999999999997E-2</v>
      </c>
      <c r="D4" s="28">
        <v>5.4960000000000002E-2</v>
      </c>
      <c r="E4" s="28">
        <v>5.3310000000000003E-2</v>
      </c>
      <c r="F4" s="28">
        <v>5.1699999999999996E-2</v>
      </c>
      <c r="G4" s="28">
        <v>5.0160000000000003E-2</v>
      </c>
      <c r="H4" s="28">
        <v>4.8689999999999997E-2</v>
      </c>
      <c r="I4" s="28">
        <v>4.7279999999999996E-2</v>
      </c>
      <c r="J4" s="28">
        <v>4.5929999999999999E-2</v>
      </c>
      <c r="K4" s="28">
        <v>4.462E-2</v>
      </c>
      <c r="L4">
        <v>4.3339999999999997E-2</v>
      </c>
      <c r="M4">
        <v>4.2110000000000002E-2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0.25895171244600002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0.33200000000000002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0.64800000000000002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>
        <v>19.398</v>
      </c>
      <c r="G13" s="28">
        <v>18.774999999999999</v>
      </c>
      <c r="H13" s="28">
        <v>18.167999999999999</v>
      </c>
      <c r="I13" s="28">
        <v>17.602</v>
      </c>
      <c r="J13" s="28">
        <v>17.103000000000002</v>
      </c>
      <c r="K13" s="28">
        <v>16.635000000000002</v>
      </c>
      <c r="L13">
        <v>16.193000000000001</v>
      </c>
      <c r="M13">
        <v>15.781000000000001</v>
      </c>
    </row>
    <row r="14" spans="1:13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13.067488876852154</v>
      </c>
      <c r="E14" s="86" t="s">
        <v>201</v>
      </c>
    </row>
    <row r="15" spans="1:5" ht="15.75" customHeight="1" x14ac:dyDescent="0.25">
      <c r="A15" s="11" t="s">
        <v>206</v>
      </c>
      <c r="B15" s="85">
        <v>0.34200000000000003</v>
      </c>
      <c r="C15" s="85">
        <v>0.95</v>
      </c>
      <c r="D15" s="86">
        <v>13.067488876852154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 x14ac:dyDescent="0.25">
      <c r="A18" s="53" t="s">
        <v>175</v>
      </c>
      <c r="B18" s="85">
        <v>0.52600000000000002</v>
      </c>
      <c r="C18" s="85">
        <v>0.95</v>
      </c>
      <c r="D18" s="86">
        <v>10.429698010738493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 x14ac:dyDescent="0.25">
      <c r="A25" s="53" t="s">
        <v>87</v>
      </c>
      <c r="B25" s="85">
        <v>0.63600000000000001</v>
      </c>
      <c r="C25" s="85">
        <v>0.95</v>
      </c>
      <c r="D25" s="86">
        <v>18.613811250129757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0.91163303946606666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119.25460236637704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 x14ac:dyDescent="0.25">
      <c r="A32" s="53" t="s">
        <v>28</v>
      </c>
      <c r="B32" s="85">
        <v>0.56299999999999994</v>
      </c>
      <c r="C32" s="85">
        <v>0.95</v>
      </c>
      <c r="D32" s="86">
        <v>1.6681309666930346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0.83700000000000008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0.67299999999999993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 x14ac:dyDescent="0.25">
      <c r="A39" s="53" t="s">
        <v>60</v>
      </c>
      <c r="B39" s="85">
        <v>1.3000000000000001E-2</v>
      </c>
      <c r="C39" s="85">
        <v>0.95</v>
      </c>
      <c r="D39" s="86">
        <v>1.6892531728074744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2020-07-16T02:29:56Z</dcterms:modified>
</cp:coreProperties>
</file>