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B49224E-98AF-420D-ABD2-2F54232D62DF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<sst xmlns="http://schemas.openxmlformats.org/spreadsheetml/2006/main" count="1113" uniqueCount="272">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</sst>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0.2075759868</v>
      </c>
      <c r="C3" s="26">
        <f>frac_mam_1_5months * 2.6</f>
        <v>0.2075759868</v>
      </c>
      <c r="D3" s="26">
        <f>frac_mam_6_11months * 2.6</f>
        <v>4.9097973600000004E-2</v>
      </c>
      <c r="E3" s="26">
        <f>frac_mam_12_23months * 2.6</f>
        <v>4.5170680880000008E-2</v>
      </c>
      <c r="F3" s="26">
        <f>frac_mam_24_59months * 2.6</f>
        <v>3.185864942000001E-2</v>
      </c>
    </row>
    <row r="4" spans="1:6" ht="15.75" customHeight="1" x14ac:dyDescent="0.25">
      <c r="A4" s="3" t="s">
        <v>66</v>
      </c>
      <c r="B4" s="26">
        <f>frac_sam_1month * 2.6</f>
        <v>0.11763898120000001</v>
      </c>
      <c r="C4" s="26">
        <f>frac_sam_1_5months * 2.6</f>
        <v>0.11763898120000001</v>
      </c>
      <c r="D4" s="26">
        <f>frac_sam_6_11months * 2.6</f>
        <v>2.7487298799999997E-2</v>
      </c>
      <c r="E4" s="26">
        <f>frac_sam_12_23months * 2.6</f>
        <v>2.0444892520000001E-2</v>
      </c>
      <c r="F4" s="26">
        <f>frac_sam_24_59months * 2.6</f>
        <v>1.5946637113333332E-2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347076.67499999999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401548.77392707771</v>
      </c>
      <c r="I2" s="22">
        <f>G2-H2</f>
        <v>4129451.2260729223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341528.94760000001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395130.35604995687</v>
      </c>
      <c r="I3" s="22">
        <f t="shared" ref="I3:I15" si="3">G3-H3</f>
        <v>4162869.6439500432</v>
      </c>
    </row>
    <row r="4" spans="1:9" ht="15.75" customHeight="1" x14ac:dyDescent="0.25">
      <c r="A4" s="92">
        <f t="shared" si="2"/>
        <v>2022</v>
      </c>
      <c r="B4" s="74">
        <v>335671.64820000005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388353.78026135406</v>
      </c>
      <c r="I4" s="22">
        <f t="shared" si="3"/>
        <v>4196646.2197386455</v>
      </c>
    </row>
    <row r="5" spans="1:9" ht="15.75" customHeight="1" x14ac:dyDescent="0.25">
      <c r="A5" s="92">
        <f t="shared" si="2"/>
        <v>2023</v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>
        <f t="shared" si="2"/>
        <v>2024</v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>
        <f t="shared" si="2"/>
        <v>2025</v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>
        <f t="shared" si="2"/>
        <v>2026</v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>
        <f t="shared" si="2"/>
        <v>2027</v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>
        <f t="shared" si="2"/>
        <v>2028</v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>
        <f t="shared" si="2"/>
        <v>2029</v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>
        <f t="shared" si="2"/>
        <v>2030</v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0.86418602345130902</v>
      </c>
      <c r="E2" s="77">
        <v>0.82530077570181049</v>
      </c>
      <c r="F2" s="77">
        <v>0.77495458262061412</v>
      </c>
      <c r="G2" s="77">
        <v>0.72166670089132023</v>
      </c>
    </row>
    <row r="3" spans="1:15" ht="15.75" customHeight="1" x14ac:dyDescent="0.25">
      <c r="A3" s="5"/>
      <c r="B3" s="11" t="s">
        <v>118</v>
      </c>
      <c r="C3" s="77">
        <v>8.66177235486911E-2</v>
      </c>
      <c r="D3" s="77">
        <v>8.66177235486911E-2</v>
      </c>
      <c r="E3" s="77">
        <v>0.11518154029818957</v>
      </c>
      <c r="F3" s="77">
        <v>0.13699197137938596</v>
      </c>
      <c r="G3" s="77">
        <v>0.19191136644201315</v>
      </c>
    </row>
    <row r="4" spans="1:15" ht="15.75" customHeight="1" x14ac:dyDescent="0.25">
      <c r="A4" s="5"/>
      <c r="B4" s="11" t="s">
        <v>116</v>
      </c>
      <c r="C4" s="78">
        <v>0</v>
      </c>
      <c r="D4" s="78">
        <v>0</v>
      </c>
      <c r="E4" s="78">
        <v>4.2908097767441852E-2</v>
      </c>
      <c r="F4" s="78">
        <v>5.4645634509485091E-2</v>
      </c>
      <c r="G4" s="78">
        <v>6.7510262922815936E-2</v>
      </c>
    </row>
    <row r="5" spans="1:15" ht="15.75" customHeight="1" x14ac:dyDescent="0.25">
      <c r="A5" s="5"/>
      <c r="B5" s="11" t="s">
        <v>119</v>
      </c>
      <c r="C5" s="78">
        <v>4.9196252999999995E-2</v>
      </c>
      <c r="D5" s="78">
        <v>4.9196252999999995E-2</v>
      </c>
      <c r="E5" s="78">
        <v>1.6609586232558142E-2</v>
      </c>
      <c r="F5" s="78">
        <v>3.3407811490514909E-2</v>
      </c>
      <c r="G5" s="78">
        <v>1.891166974385072E-2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0.73808664324200912</v>
      </c>
      <c r="D8" s="77">
        <v>0.73808664324200912</v>
      </c>
      <c r="E8" s="77">
        <v>0.91368799528879763</v>
      </c>
      <c r="F8" s="77">
        <v>0.93081899652868849</v>
      </c>
      <c r="G8" s="77">
        <v>0.92163697548811951</v>
      </c>
    </row>
    <row r="9" spans="1:15" ht="15.75" customHeight="1" x14ac:dyDescent="0.25">
      <c r="B9" s="7" t="s">
        <v>121</v>
      </c>
      <c r="C9" s="77">
        <v>0.13683067675799085</v>
      </c>
      <c r="D9" s="77">
        <v>0.13683067675799085</v>
      </c>
      <c r="E9" s="77">
        <v>5.6856130711202477E-2</v>
      </c>
      <c r="F9" s="77">
        <v>4.3944244471311476E-2</v>
      </c>
      <c r="G9" s="77">
        <v>5.9976375845213842E-2</v>
      </c>
    </row>
    <row r="10" spans="1:15" ht="15.75" customHeight="1" x14ac:dyDescent="0.25">
      <c r="B10" s="7" t="s">
        <v>122</v>
      </c>
      <c r="C10" s="78">
        <v>7.9836917999999993E-2</v>
      </c>
      <c r="D10" s="78">
        <v>7.9836917999999993E-2</v>
      </c>
      <c r="E10" s="78">
        <v>1.8883836000000001E-2</v>
      </c>
      <c r="F10" s="78">
        <v>1.7373338800000002E-2</v>
      </c>
      <c r="G10" s="78">
        <v>1.2253326700000003E-2</v>
      </c>
    </row>
    <row r="11" spans="1:15" ht="15.75" customHeight="1" x14ac:dyDescent="0.25">
      <c r="B11" s="7" t="s">
        <v>123</v>
      </c>
      <c r="C11" s="78">
        <v>4.5245762000000002E-2</v>
      </c>
      <c r="D11" s="78">
        <v>4.5245762000000002E-2</v>
      </c>
      <c r="E11" s="78">
        <v>1.0572037999999999E-2</v>
      </c>
      <c r="F11" s="78">
        <v>7.8634202000000004E-3</v>
      </c>
      <c r="G11" s="78">
        <v>6.1333219666666657E-3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0.26870858931500002</v>
      </c>
      <c r="M14" s="80">
        <v>0.28400437855749999</v>
      </c>
      <c r="N14" s="80">
        <v>0.26611944089149997</v>
      </c>
      <c r="O14" s="80">
        <v>0.28143512324550002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0.14407441956191508</v>
      </c>
      <c r="M15" s="77">
        <f t="shared" si="0"/>
        <v>0.15227561611641446</v>
      </c>
      <c r="N15" s="77">
        <f t="shared" si="0"/>
        <v>0.14268618684026538</v>
      </c>
      <c r="O15" s="77">
        <f t="shared" si="0"/>
        <v>0.1508980495535949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0.35799999999999998</v>
      </c>
      <c r="D2" s="78">
        <v>0.35799999999999998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0.24100000000000002</v>
      </c>
      <c r="D3" s="78">
        <v>0.36200000000000004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0.13300000000000001</v>
      </c>
      <c r="E4" s="78">
        <v>0.49099999999999994</v>
      </c>
      <c r="F4" s="78">
        <v>0.6895</v>
      </c>
      <c r="G4" s="78">
        <v>0</v>
      </c>
    </row>
    <row r="5" spans="1:7" x14ac:dyDescent="0.25">
      <c r="B5" s="43" t="s">
        <v>169</v>
      </c>
      <c r="C5" s="77">
        <f>1-SUM(C2:C4)</f>
        <v>0.26800000000000002</v>
      </c>
      <c r="D5" s="77">
        <f t="shared" ref="D5:G5" si="0">1-SUM(D2:D4)</f>
        <v>0.14700000000000002</v>
      </c>
      <c r="E5" s="77">
        <f t="shared" si="0"/>
        <v>0.50900000000000012</v>
      </c>
      <c r="F5" s="77">
        <f t="shared" si="0"/>
        <v>0.3105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9.6079999999999999E-2</v>
      </c>
      <c r="D2" s="28">
        <v>9.2759999999999995E-2</v>
      </c>
      <c r="E2" s="28">
        <v>8.9520000000000002E-2</v>
      </c>
      <c r="F2" s="28">
        <v>8.6400000000000005E-2</v>
      </c>
      <c r="G2" s="28">
        <v>8.3460000000000006E-2</v>
      </c>
      <c r="H2" s="28">
        <v>8.0619999999999997E-2</v>
      </c>
      <c r="I2" s="28">
        <v>7.7969999999999998E-2</v>
      </c>
      <c r="J2" s="28">
        <v>7.553E-2</v>
      </c>
      <c r="K2" s="28">
        <v>7.3249999999999996E-2</v>
      </c>
      <c r="L2">
        <v>7.1050000000000002E-2</v>
      </c>
      <c r="M2">
        <v>6.8909999999999999E-2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2.3090000000000003E-2</v>
      </c>
      <c r="D4" s="28">
        <v>2.2540000000000001E-2</v>
      </c>
      <c r="E4" s="28">
        <v>2.198E-2</v>
      </c>
      <c r="F4" s="28">
        <v>2.1440000000000001E-2</v>
      </c>
      <c r="G4" s="28">
        <v>2.0950000000000003E-2</v>
      </c>
      <c r="H4" s="28">
        <v>2.0480000000000002E-2</v>
      </c>
      <c r="I4" s="28">
        <v>2.0059999999999998E-2</v>
      </c>
      <c r="J4" s="28">
        <v>1.9689999999999999E-2</v>
      </c>
      <c r="K4" s="28">
        <v>1.9359999999999999E-2</v>
      </c>
      <c r="L4">
        <v>1.9030000000000002E-2</v>
      </c>
      <c r="M4">
        <v>1.8689999999999998E-2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0.26870858931500002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0.35799999999999998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0.6895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>
        <v>11.728999999999999</v>
      </c>
      <c r="G13" s="28">
        <v>11.409000000000001</v>
      </c>
      <c r="H13" s="28">
        <v>11.103999999999999</v>
      </c>
      <c r="I13" s="28">
        <v>10.814</v>
      </c>
      <c r="J13" s="28">
        <v>10.529</v>
      </c>
      <c r="K13" s="28">
        <v>10.24</v>
      </c>
      <c r="L13">
        <v>9.9489999999999998</v>
      </c>
      <c r="M13">
        <v>9.6359999999999992</v>
      </c>
    </row>
    <row r="14" spans="1:13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 x14ac:dyDescent="0.25">
      <c r="A18" s="53" t="s">
        <v>175</v>
      </c>
      <c r="B18" s="85">
        <v>0.64599999999999991</v>
      </c>
      <c r="C18" s="85">
        <v>0.95</v>
      </c>
      <c r="D18" s="86">
        <v>17.677662978455754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 x14ac:dyDescent="0.25">
      <c r="A25" s="53" t="s">
        <v>87</v>
      </c>
      <c r="B25" s="85">
        <v>0.71200000000000008</v>
      </c>
      <c r="C25" s="85">
        <v>0.95</v>
      </c>
      <c r="D25" s="86">
        <v>19.083915199876209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 x14ac:dyDescent="0.25">
      <c r="A28" s="53" t="s">
        <v>84</v>
      </c>
      <c r="B28" s="85">
        <v>0.32</v>
      </c>
      <c r="C28" s="85">
        <v>0.95</v>
      </c>
      <c r="D28" s="86">
        <v>1.1962761499076879</v>
      </c>
      <c r="E28" s="86" t="s">
        <v>201</v>
      </c>
    </row>
    <row r="29" spans="1:5" ht="15.75" customHeight="1" x14ac:dyDescent="0.25">
      <c r="A29" s="53" t="s">
        <v>58</v>
      </c>
      <c r="B29" s="85">
        <v>0.64599999999999991</v>
      </c>
      <c r="C29" s="85">
        <v>0.95</v>
      </c>
      <c r="D29" s="86">
        <v>165.62974913682319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 x14ac:dyDescent="0.25">
      <c r="A32" s="53" t="s">
        <v>28</v>
      </c>
      <c r="B32" s="85">
        <v>0.39200000000000002</v>
      </c>
      <c r="C32" s="85">
        <v>0.95</v>
      </c>
      <c r="D32" s="86">
        <v>2.6928411357214559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0.97499999999999998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0.92900000000000005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2020-07-16T02:30:15Z</dcterms:modified>
</cp:coreProperties>
</file>