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C053712-26FA-47FA-B977-7273E1234C22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<sst xmlns="http://schemas.openxmlformats.org/spreadsheetml/2006/main" count="1113" uniqueCount="272">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</sst>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6.3343022599999993E-2</v>
      </c>
      <c r="C3" s="26">
        <f>frac_mam_1_5months * 2.6</f>
        <v>6.3343022599999993E-2</v>
      </c>
      <c r="D3" s="26">
        <f>frac_mam_6_11months * 2.6</f>
        <v>0.1362356216</v>
      </c>
      <c r="E3" s="26">
        <f>frac_mam_12_23months * 2.6</f>
        <v>9.9313242600000004E-2</v>
      </c>
      <c r="F3" s="26">
        <f>frac_mam_24_59months * 2.6</f>
        <v>7.1755173966666669E-2</v>
      </c>
    </row>
    <row r="4" spans="1:6" ht="15.75" customHeight="1" x14ac:dyDescent="0.25">
      <c r="A4" s="3" t="s">
        <v>66</v>
      </c>
      <c r="B4" s="26">
        <f>frac_sam_1month * 2.6</f>
        <v>3.7946378600000004E-2</v>
      </c>
      <c r="C4" s="26">
        <f>frac_sam_1_5months * 2.6</f>
        <v>3.7946378600000004E-2</v>
      </c>
      <c r="D4" s="26">
        <f>frac_sam_6_11months * 2.6</f>
        <v>5.0612325399999998E-2</v>
      </c>
      <c r="E4" s="26">
        <f>frac_sam_12_23months * 2.6</f>
        <v>3.6867825800000004E-2</v>
      </c>
      <c r="F4" s="26">
        <f>frac_sam_24_59months * 2.6</f>
        <v>1.5862645500000001E-2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1587161.132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1866315.2329717495</v>
      </c>
      <c r="I2" s="22">
        <f>G2-H2</f>
        <v>11945684.76702825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1605653.0223999999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1888059.5260017049</v>
      </c>
      <c r="I3" s="22">
        <f t="shared" ref="I3:I15" si="3">G3-H3</f>
        <v>12319940.473998295</v>
      </c>
    </row>
    <row r="4" spans="1:9" ht="15.75" customHeight="1" x14ac:dyDescent="0.25">
      <c r="A4" s="92">
        <f t="shared" si="2"/>
        <v>2022</v>
      </c>
      <c r="B4" s="74">
        <v>1623562.6835999999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1909119.1858188552</v>
      </c>
      <c r="I4" s="22">
        <f t="shared" si="3"/>
        <v>12706880.814181145</v>
      </c>
    </row>
    <row r="5" spans="1:9" ht="15.75" customHeight="1" x14ac:dyDescent="0.25">
      <c r="A5" s="92">
        <f t="shared" si="2"/>
        <v>2023</v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>
        <f t="shared" si="2"/>
        <v>2024</v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>
        <f t="shared" si="2"/>
        <v>2025</v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>
        <f t="shared" si="2"/>
        <v>2026</v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>
        <f t="shared" si="2"/>
        <v>2027</v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>
        <f t="shared" si="2"/>
        <v>2028</v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>
        <f t="shared" si="2"/>
        <v>2029</v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>
        <f t="shared" si="2"/>
        <v>2030</v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0.67988613248888885</v>
      </c>
      <c r="E2" s="77">
        <v>0.60779526435087716</v>
      </c>
      <c r="F2" s="77">
        <v>0.40260568745664738</v>
      </c>
      <c r="G2" s="77">
        <v>0.38882783477124172</v>
      </c>
    </row>
    <row r="3" spans="1:15" ht="15.75" customHeight="1" x14ac:dyDescent="0.25">
      <c r="A3" s="5"/>
      <c r="B3" s="11" t="s">
        <v>118</v>
      </c>
      <c r="C3" s="77">
        <v>0.20435883751111109</v>
      </c>
      <c r="D3" s="77">
        <v>0.20435883751111109</v>
      </c>
      <c r="E3" s="77">
        <v>0.23994527564912282</v>
      </c>
      <c r="F3" s="77">
        <v>0.28360893254335262</v>
      </c>
      <c r="G3" s="77">
        <v>0.32669555189542482</v>
      </c>
    </row>
    <row r="4" spans="1:15" ht="15.75" customHeight="1" x14ac:dyDescent="0.25">
      <c r="A4" s="5"/>
      <c r="B4" s="11" t="s">
        <v>116</v>
      </c>
      <c r="C4" s="78">
        <v>8.3343621600000001E-2</v>
      </c>
      <c r="D4" s="78">
        <v>8.3343621600000001E-2</v>
      </c>
      <c r="E4" s="78">
        <v>0.10845879342465753</v>
      </c>
      <c r="F4" s="78">
        <v>0.21157515850162864</v>
      </c>
      <c r="G4" s="78">
        <v>0.19694534769230768</v>
      </c>
    </row>
    <row r="5" spans="1:15" ht="15.75" customHeight="1" x14ac:dyDescent="0.25">
      <c r="A5" s="5"/>
      <c r="B5" s="11" t="s">
        <v>119</v>
      </c>
      <c r="C5" s="78">
        <v>3.2411408399999994E-2</v>
      </c>
      <c r="D5" s="78">
        <v>3.2411408399999994E-2</v>
      </c>
      <c r="E5" s="78">
        <v>4.3800666575342463E-2</v>
      </c>
      <c r="F5" s="78">
        <v>0.10221022149837135</v>
      </c>
      <c r="G5" s="78">
        <v>8.7531265641025632E-2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0.87521734769055037</v>
      </c>
      <c r="D8" s="77">
        <v>0.87521734769055037</v>
      </c>
      <c r="E8" s="77">
        <v>0.78618528423529421</v>
      </c>
      <c r="F8" s="77">
        <v>0.80383166083245516</v>
      </c>
      <c r="G8" s="77">
        <v>0.82625723885990321</v>
      </c>
    </row>
    <row r="9" spans="1:15" ht="15.75" customHeight="1" x14ac:dyDescent="0.25">
      <c r="B9" s="7" t="s">
        <v>121</v>
      </c>
      <c r="C9" s="77">
        <v>8.5825190309449628E-2</v>
      </c>
      <c r="D9" s="77">
        <v>8.5825190309449628E-2</v>
      </c>
      <c r="E9" s="77">
        <v>0.14195012076470589</v>
      </c>
      <c r="F9" s="77">
        <v>0.14379100516754478</v>
      </c>
      <c r="G9" s="77">
        <v>0.14004359980676331</v>
      </c>
    </row>
    <row r="10" spans="1:15" ht="15.75" customHeight="1" x14ac:dyDescent="0.25">
      <c r="B10" s="7" t="s">
        <v>122</v>
      </c>
      <c r="C10" s="78">
        <v>2.4362700999999997E-2</v>
      </c>
      <c r="D10" s="78">
        <v>2.4362700999999997E-2</v>
      </c>
      <c r="E10" s="78">
        <v>5.2398315999999993E-2</v>
      </c>
      <c r="F10" s="78">
        <v>3.8197400999999999E-2</v>
      </c>
      <c r="G10" s="78">
        <v>2.7598143833333335E-2</v>
      </c>
    </row>
    <row r="11" spans="1:15" ht="15.75" customHeight="1" x14ac:dyDescent="0.25">
      <c r="B11" s="7" t="s">
        <v>123</v>
      </c>
      <c r="C11" s="78">
        <v>1.4594761000000001E-2</v>
      </c>
      <c r="D11" s="78">
        <v>1.4594761000000001E-2</v>
      </c>
      <c r="E11" s="78">
        <v>1.9466279E-2</v>
      </c>
      <c r="F11" s="78">
        <v>1.4179933E-2</v>
      </c>
      <c r="G11" s="78">
        <v>6.1010175E-3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0.317924235798</v>
      </c>
      <c r="M14" s="80">
        <v>0.240100790871</v>
      </c>
      <c r="N14" s="80">
        <v>0.222011039194</v>
      </c>
      <c r="O14" s="80">
        <v>0.22779070201999999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9.7067563975818852E-2</v>
      </c>
      <c r="M15" s="77">
        <f t="shared" si="0"/>
        <v>7.3306770149236006E-2</v>
      </c>
      <c r="N15" s="77">
        <f t="shared" si="0"/>
        <v>6.7783667691172569E-2</v>
      </c>
      <c r="O15" s="77">
        <f t="shared" si="0"/>
        <v>6.9548295007845179E-2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0.84099999999999997</v>
      </c>
      <c r="D2" s="78">
        <v>0.58700000000000008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9.0999999999999998E-2</v>
      </c>
      <c r="D3" s="78">
        <v>0.14499999999999999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6.4000000000000001E-2</v>
      </c>
      <c r="D4" s="78">
        <v>0.26400000000000001</v>
      </c>
      <c r="E4" s="78">
        <v>0.98099999999999998</v>
      </c>
      <c r="F4" s="78">
        <v>0.754</v>
      </c>
      <c r="G4" s="78">
        <v>0</v>
      </c>
    </row>
    <row r="5" spans="1:7" x14ac:dyDescent="0.25">
      <c r="B5" s="43" t="s">
        <v>169</v>
      </c>
      <c r="C5" s="77">
        <f>1-SUM(C2:C4)</f>
        <v>4.0000000000000036E-3</v>
      </c>
      <c r="D5" s="77">
        <f t="shared" ref="D5:G5" si="0">1-SUM(D2:D4)</f>
        <v>3.9999999999998925E-3</v>
      </c>
      <c r="E5" s="77">
        <f t="shared" si="0"/>
        <v>1.9000000000000017E-2</v>
      </c>
      <c r="F5" s="77">
        <f t="shared" si="0"/>
        <v>0.246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0.33828000000000003</v>
      </c>
      <c r="D2" s="28">
        <v>0.33374000000000004</v>
      </c>
      <c r="E2" s="28">
        <v>0.32835999999999999</v>
      </c>
      <c r="F2" s="28">
        <v>0.32303999999999999</v>
      </c>
      <c r="G2" s="28">
        <v>0.31780000000000003</v>
      </c>
      <c r="H2" s="28">
        <v>0.31267</v>
      </c>
      <c r="I2" s="28">
        <v>0.30763999999999997</v>
      </c>
      <c r="J2" s="28">
        <v>0.30271999999999999</v>
      </c>
      <c r="K2" s="28">
        <v>0.29786999999999997</v>
      </c>
      <c r="L2">
        <v>0.29307</v>
      </c>
      <c r="M2">
        <v>0.28832999999999998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4.9690000000000005E-2</v>
      </c>
      <c r="D4" s="28">
        <v>4.8799999999999996E-2</v>
      </c>
      <c r="E4" s="28">
        <v>4.7939999999999997E-2</v>
      </c>
      <c r="F4" s="28">
        <v>4.7100000000000003E-2</v>
      </c>
      <c r="G4" s="28">
        <v>4.6269999999999999E-2</v>
      </c>
      <c r="H4" s="28">
        <v>4.546E-2</v>
      </c>
      <c r="I4" s="28">
        <v>4.4669999999999994E-2</v>
      </c>
      <c r="J4" s="28">
        <v>4.3880000000000002E-2</v>
      </c>
      <c r="K4" s="28">
        <v>4.3120000000000006E-2</v>
      </c>
      <c r="L4">
        <v>4.2369999999999998E-2</v>
      </c>
      <c r="M4">
        <v>4.163E-2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0.317924235798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0.58700000000000008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>
        <v>35.823</v>
      </c>
      <c r="G13" s="28">
        <v>34.697000000000003</v>
      </c>
      <c r="H13" s="28">
        <v>33.652000000000001</v>
      </c>
      <c r="I13" s="28">
        <v>32.639000000000003</v>
      </c>
      <c r="J13" s="28">
        <v>31.792000000000002</v>
      </c>
      <c r="K13" s="28">
        <v>30.809000000000001</v>
      </c>
      <c r="L13">
        <v>30.018999999999998</v>
      </c>
      <c r="M13">
        <v>29.21</v>
      </c>
    </row>
    <row r="14" spans="1:13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13.605540133496996</v>
      </c>
      <c r="E14" s="86" t="s">
        <v>201</v>
      </c>
    </row>
    <row r="15" spans="1:5" ht="15.75" customHeight="1" x14ac:dyDescent="0.25">
      <c r="A15" s="11" t="s">
        <v>206</v>
      </c>
      <c r="B15" s="85">
        <v>7.4999999999999997E-2</v>
      </c>
      <c r="C15" s="85">
        <v>0.95</v>
      </c>
      <c r="D15" s="86">
        <v>13.605540133496996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3.4360491508281288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19.604967809244489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74.50666362993276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190.49407924898159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0.69599993724824682</v>
      </c>
      <c r="E32" s="86" t="s">
        <v>201</v>
      </c>
    </row>
    <row r="33" spans="1:6" ht="15.75" customHeight="1" x14ac:dyDescent="0.25">
      <c r="A33" s="53" t="s">
        <v>83</v>
      </c>
      <c r="B33" s="85">
        <v>0.49700000000000005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0.83099999999999996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0.30099999999999999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0.63200000000000001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2020-07-16T02:30:17Z</dcterms:modified>
</cp:coreProperties>
</file>