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B3E2BD4-5A6A-4541-A38C-654AD9005297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<sst xmlns="http://schemas.openxmlformats.org/spreadsheetml/2006/main" count="1113" uniqueCount="272">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</sst>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8.7278773399999995E-2</v>
      </c>
      <c r="C3" s="26">
        <f>frac_mam_1_5months * 2.6</f>
        <v>8.7278773399999995E-2</v>
      </c>
      <c r="D3" s="26">
        <f>frac_mam_6_11months * 2.6</f>
        <v>8.2626258000000008E-2</v>
      </c>
      <c r="E3" s="26">
        <f>frac_mam_12_23months * 2.6</f>
        <v>4.0127539400000002E-2</v>
      </c>
      <c r="F3" s="26">
        <f>frac_mam_24_59months * 2.6</f>
        <v>4.3334600920000001E-2</v>
      </c>
    </row>
    <row r="4" spans="1:6" ht="15.75" customHeight="1" x14ac:dyDescent="0.25">
      <c r="A4" s="3" t="s">
        <v>66</v>
      </c>
      <c r="B4" s="26">
        <f>frac_sam_1month * 2.6</f>
        <v>7.2910432400000003E-2</v>
      </c>
      <c r="C4" s="26">
        <f>frac_sam_1_5months * 2.6</f>
        <v>7.2910432400000003E-2</v>
      </c>
      <c r="D4" s="26">
        <f>frac_sam_6_11months * 2.6</f>
        <v>0</v>
      </c>
      <c r="E4" s="26">
        <f>frac_sam_12_23months * 2.6</f>
        <v>1.67333764E-2</v>
      </c>
      <c r="F4" s="26">
        <f>frac_sam_24_59months * 2.6</f>
        <v>1.8988868080000002E-2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143918.77499999999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167128.59093791153</v>
      </c>
      <c r="I2" s="22">
        <f>G2-H2</f>
        <v>1432871.4090620885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142093.02240000002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165008.39877091162</v>
      </c>
      <c r="I3" s="22">
        <f t="shared" ref="I3:I15" si="3">G3-H3</f>
        <v>1450991.6012290884</v>
      </c>
    </row>
    <row r="4" spans="1:9" ht="15.75" customHeight="1" x14ac:dyDescent="0.25">
      <c r="A4" s="92">
        <f t="shared" si="2"/>
        <v>2022</v>
      </c>
      <c r="B4" s="74">
        <v>140133.40780000002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162732.75664653027</v>
      </c>
      <c r="I4" s="22">
        <f t="shared" si="3"/>
        <v>1466267.2433534698</v>
      </c>
    </row>
    <row r="5" spans="1:9" ht="15.75" customHeight="1" x14ac:dyDescent="0.25">
      <c r="A5" s="92">
        <f t="shared" si="2"/>
        <v>2023</v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>
        <f t="shared" si="2"/>
        <v>2024</v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>
        <f t="shared" si="2"/>
        <v>2025</v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>
        <f t="shared" si="2"/>
        <v>2026</v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>
        <f t="shared" si="2"/>
        <v>2027</v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>
        <f t="shared" si="2"/>
        <v>2028</v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>
        <f t="shared" si="2"/>
        <v>2029</v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>
        <f t="shared" si="2"/>
        <v>2030</v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0.80214320800739169</v>
      </c>
      <c r="E2" s="77">
        <v>0.82389314992672413</v>
      </c>
      <c r="F2" s="77">
        <v>0.59084350757042248</v>
      </c>
      <c r="G2" s="77">
        <v>0.52697536225087926</v>
      </c>
    </row>
    <row r="3" spans="1:15" ht="15.75" customHeight="1" x14ac:dyDescent="0.25">
      <c r="A3" s="5"/>
      <c r="B3" s="11" t="s">
        <v>118</v>
      </c>
      <c r="C3" s="77">
        <v>0.14620837499260822</v>
      </c>
      <c r="D3" s="77">
        <v>0.14620837499260822</v>
      </c>
      <c r="E3" s="77">
        <v>0.10173983207327586</v>
      </c>
      <c r="F3" s="77">
        <v>0.25237034242957745</v>
      </c>
      <c r="G3" s="77">
        <v>0.32923413108245408</v>
      </c>
    </row>
    <row r="4" spans="1:15" ht="15.75" customHeight="1" x14ac:dyDescent="0.25">
      <c r="A4" s="5"/>
      <c r="B4" s="11" t="s">
        <v>116</v>
      </c>
      <c r="C4" s="78">
        <v>3.09890502E-2</v>
      </c>
      <c r="D4" s="78">
        <v>3.09890502E-2</v>
      </c>
      <c r="E4" s="78">
        <v>5.6416358482758611E-2</v>
      </c>
      <c r="F4" s="78">
        <v>8.843251512261581E-2</v>
      </c>
      <c r="G4" s="78">
        <v>0.10212934993377484</v>
      </c>
    </row>
    <row r="5" spans="1:15" ht="15.75" customHeight="1" x14ac:dyDescent="0.25">
      <c r="A5" s="5"/>
      <c r="B5" s="11" t="s">
        <v>119</v>
      </c>
      <c r="C5" s="78">
        <v>2.0659366800000002E-2</v>
      </c>
      <c r="D5" s="78">
        <v>2.0659366800000002E-2</v>
      </c>
      <c r="E5" s="78">
        <v>1.7950659517241379E-2</v>
      </c>
      <c r="F5" s="78">
        <v>6.8353634877384203E-2</v>
      </c>
      <c r="G5" s="78">
        <v>4.1661156732891828E-2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0.80791760153475922</v>
      </c>
      <c r="D8" s="77">
        <v>0.80791760153475922</v>
      </c>
      <c r="E8" s="77">
        <v>0.91526329589267275</v>
      </c>
      <c r="F8" s="77">
        <v>0.93212428286707572</v>
      </c>
      <c r="G8" s="77">
        <v>0.92502789690061482</v>
      </c>
    </row>
    <row r="9" spans="1:15" ht="15.75" customHeight="1" x14ac:dyDescent="0.25">
      <c r="B9" s="7" t="s">
        <v>121</v>
      </c>
      <c r="C9" s="77">
        <v>0.13047116546524062</v>
      </c>
      <c r="D9" s="77">
        <v>0.13047116546524062</v>
      </c>
      <c r="E9" s="77">
        <v>5.2957374107327142E-2</v>
      </c>
      <c r="F9" s="77">
        <v>4.6006134132924328E-2</v>
      </c>
      <c r="G9" s="77">
        <v>5.1001538099385235E-2</v>
      </c>
    </row>
    <row r="10" spans="1:15" ht="15.75" customHeight="1" x14ac:dyDescent="0.25">
      <c r="B10" s="7" t="s">
        <v>122</v>
      </c>
      <c r="C10" s="78">
        <v>3.3568758999999997E-2</v>
      </c>
      <c r="D10" s="78">
        <v>3.3568758999999997E-2</v>
      </c>
      <c r="E10" s="78">
        <v>3.1779330000000001E-2</v>
      </c>
      <c r="F10" s="78">
        <v>1.5433669000000001E-2</v>
      </c>
      <c r="G10" s="78">
        <v>1.6667154199999999E-2</v>
      </c>
    </row>
    <row r="11" spans="1:15" ht="15.75" customHeight="1" x14ac:dyDescent="0.25">
      <c r="B11" s="7" t="s">
        <v>123</v>
      </c>
      <c r="C11" s="78">
        <v>2.8042473999999998E-2</v>
      </c>
      <c r="D11" s="78">
        <v>2.8042473999999998E-2</v>
      </c>
      <c r="E11" s="78">
        <v>0</v>
      </c>
      <c r="F11" s="78">
        <v>6.435914E-3</v>
      </c>
      <c r="G11" s="78">
        <v>7.3034108E-3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0.43799999999999994</v>
      </c>
      <c r="I14" s="80">
        <v>0.37048295454545455</v>
      </c>
      <c r="J14" s="80">
        <v>0.41128977272727263</v>
      </c>
      <c r="K14" s="80">
        <v>0.40699431818181814</v>
      </c>
      <c r="L14" s="80">
        <v>0.42623261750000002</v>
      </c>
      <c r="M14" s="80">
        <v>0.36297740893700003</v>
      </c>
      <c r="N14" s="80">
        <v>0.34602747633200004</v>
      </c>
      <c r="O14" s="80">
        <v>0.32089156042599998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0.22956823200879239</v>
      </c>
      <c r="I15" s="77">
        <f t="shared" si="0"/>
        <v>0.19418063211048814</v>
      </c>
      <c r="J15" s="77">
        <f t="shared" si="0"/>
        <v>0.21556864376323751</v>
      </c>
      <c r="K15" s="77">
        <f t="shared" si="0"/>
        <v>0.21331727411557971</v>
      </c>
      <c r="L15" s="77">
        <f t="shared" si="0"/>
        <v>0.22340061284007964</v>
      </c>
      <c r="M15" s="77">
        <f t="shared" si="0"/>
        <v>0.19024676262283002</v>
      </c>
      <c r="N15" s="77">
        <f t="shared" si="0"/>
        <v>0.18136282184475233</v>
      </c>
      <c r="O15" s="77">
        <f t="shared" si="0"/>
        <v>0.1681883748710945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0.56100000000000005</v>
      </c>
      <c r="D2" s="78">
        <v>0.56100000000000005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0.26200000000000001</v>
      </c>
      <c r="D3" s="78">
        <v>0.29600000000000004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</v>
      </c>
      <c r="D4" s="78">
        <v>0.128</v>
      </c>
      <c r="E4" s="78">
        <v>0.68900000000000006</v>
      </c>
      <c r="F4" s="78">
        <v>0.7609999999999999</v>
      </c>
      <c r="G4" s="78">
        <v>0</v>
      </c>
    </row>
    <row r="5" spans="1:7" x14ac:dyDescent="0.25">
      <c r="B5" s="43" t="s">
        <v>169</v>
      </c>
      <c r="C5" s="77">
        <f>1-SUM(C2:C4)</f>
        <v>4.8999999999999932E-2</v>
      </c>
      <c r="D5" s="77">
        <f t="shared" ref="D5:G5" si="0">1-SUM(D2:D4)</f>
        <v>1.4999999999999902E-2</v>
      </c>
      <c r="E5" s="77">
        <f t="shared" si="0"/>
        <v>0.31099999999999994</v>
      </c>
      <c r="F5" s="77">
        <f t="shared" si="0"/>
        <v>0.2390000000000001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0.15262000000000001</v>
      </c>
      <c r="D2" s="28">
        <v>0.14810000000000001</v>
      </c>
      <c r="E2" s="28">
        <v>0.14371999999999999</v>
      </c>
      <c r="F2" s="28">
        <v>0.13946999999999998</v>
      </c>
      <c r="G2" s="28">
        <v>0.13537000000000002</v>
      </c>
      <c r="H2" s="28">
        <v>0.13139000000000001</v>
      </c>
      <c r="I2" s="28">
        <v>0.12759999999999999</v>
      </c>
      <c r="J2" s="28">
        <v>0.12401999999999999</v>
      </c>
      <c r="K2" s="28">
        <v>0.12060999999999999</v>
      </c>
      <c r="L2">
        <v>0.11733</v>
      </c>
      <c r="M2">
        <v>0.11413999999999999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1.8120000000000001E-2</v>
      </c>
      <c r="D4" s="28">
        <v>1.804E-2</v>
      </c>
      <c r="E4" s="28">
        <v>1.797E-2</v>
      </c>
      <c r="F4" s="28">
        <v>1.7899999999999999E-2</v>
      </c>
      <c r="G4" s="28">
        <v>1.7849999999999998E-2</v>
      </c>
      <c r="H4" s="28">
        <v>1.78E-2</v>
      </c>
      <c r="I4" s="28">
        <v>1.7749999999999998E-2</v>
      </c>
      <c r="J4" s="28">
        <v>1.772E-2</v>
      </c>
      <c r="K4" s="28">
        <v>1.7680000000000001E-2</v>
      </c>
      <c r="L4">
        <v>1.7649999999999999E-2</v>
      </c>
      <c r="M4">
        <v>1.762E-2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0.43799999999999994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0.42623261750000002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0.56100000000000005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0.7609999999999999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>
        <v>16.831</v>
      </c>
      <c r="G13" s="28">
        <v>16.420999999999999</v>
      </c>
      <c r="H13" s="28">
        <v>16.029</v>
      </c>
      <c r="I13" s="28">
        <v>15.656000000000001</v>
      </c>
      <c r="J13" s="28">
        <v>15.308999999999999</v>
      </c>
      <c r="K13" s="28">
        <v>14.971</v>
      </c>
      <c r="L13">
        <v>14.654</v>
      </c>
      <c r="M13">
        <v>14.337</v>
      </c>
    </row>
    <row r="14" spans="1:13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13.551533675908072</v>
      </c>
      <c r="E14" s="86" t="s">
        <v>201</v>
      </c>
    </row>
    <row r="15" spans="1:5" ht="15.75" customHeight="1" x14ac:dyDescent="0.25">
      <c r="A15" s="11" t="s">
        <v>206</v>
      </c>
      <c r="B15" s="85">
        <v>2.3E-2</v>
      </c>
      <c r="C15" s="85">
        <v>0.95</v>
      </c>
      <c r="D15" s="86">
        <v>13.551533675908072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 x14ac:dyDescent="0.25">
      <c r="A18" s="53" t="s">
        <v>175</v>
      </c>
      <c r="B18" s="85">
        <v>0.50900000000000001</v>
      </c>
      <c r="C18" s="85">
        <v>0.95</v>
      </c>
      <c r="D18" s="86">
        <v>2.5765543589847764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 x14ac:dyDescent="0.25">
      <c r="A25" s="53" t="s">
        <v>87</v>
      </c>
      <c r="B25" s="85">
        <v>0.70799999999999996</v>
      </c>
      <c r="C25" s="85">
        <v>0.95</v>
      </c>
      <c r="D25" s="86">
        <v>19.550050595678929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 x14ac:dyDescent="0.25">
      <c r="A28" s="53" t="s">
        <v>84</v>
      </c>
      <c r="B28" s="85">
        <v>0.35399999999999998</v>
      </c>
      <c r="C28" s="85">
        <v>0.95</v>
      </c>
      <c r="D28" s="86">
        <v>0.6431240980274856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69.007299698442466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 x14ac:dyDescent="0.25">
      <c r="A32" s="53" t="s">
        <v>28</v>
      </c>
      <c r="B32" s="85">
        <v>0.52100000000000002</v>
      </c>
      <c r="C32" s="85">
        <v>0.95</v>
      </c>
      <c r="D32" s="86">
        <v>0.57448447746283704</v>
      </c>
      <c r="E32" s="86" t="s">
        <v>201</v>
      </c>
    </row>
    <row r="33" spans="1:6" ht="15.75" customHeight="1" x14ac:dyDescent="0.25">
      <c r="A33" s="53" t="s">
        <v>83</v>
      </c>
      <c r="B33" s="85">
        <v>0.94499999999999995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0.93299999999999994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0.58200000000000007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0.153</v>
      </c>
      <c r="C38" s="85">
        <v>0.95</v>
      </c>
      <c r="D38" s="86">
        <v>1.8552796977251242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2020-07-16T02:30:21Z</dcterms:modified>
</cp:coreProperties>
</file>