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5D6395B0-3F6D-4DE5-ABB6-47910409BD38}" xr6:coauthVersionLast="45" xr6:coauthVersionMax="45" xr10:uidLastSave="{00000000-0000-0000-0000-000000000000}"/>
  <bookViews>
    <workbookView xWindow="768" yWindow="76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<sst xmlns="http://schemas.openxmlformats.org/spreadsheetml/2006/main" count="1120" uniqueCount="273">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</sst>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4662792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0.68451698300000008</v>
      </c>
    </row>
    <row r="11" spans="1:3" ht="15" customHeight="1" x14ac:dyDescent="0.25">
      <c r="B11" s="7" t="s">
        <v>108</v>
      </c>
      <c r="C11" s="70">
        <v>0.67299999999999993</v>
      </c>
    </row>
    <row r="12" spans="1:3" ht="15" customHeight="1" x14ac:dyDescent="0.25">
      <c r="B12" s="7" t="s">
        <v>109</v>
      </c>
      <c r="C12" s="70">
        <v>0.66400000000000003</v>
      </c>
    </row>
    <row r="13" spans="1:3" ht="15" customHeight="1" x14ac:dyDescent="0.25">
      <c r="B13" s="7" t="s">
        <v>110</v>
      </c>
      <c r="C13" s="70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2.9900000000000003E-2</v>
      </c>
    </row>
    <row r="24" spans="1:3" ht="15" customHeight="1" x14ac:dyDescent="0.25">
      <c r="B24" s="20" t="s">
        <v>102</v>
      </c>
      <c r="C24" s="71">
        <v>0.41</v>
      </c>
    </row>
    <row r="25" spans="1:3" ht="15" customHeight="1" x14ac:dyDescent="0.25">
      <c r="B25" s="20" t="s">
        <v>103</v>
      </c>
      <c r="C25" s="71">
        <v>0.46340000000000003</v>
      </c>
    </row>
    <row r="26" spans="1:3" ht="15" customHeight="1" x14ac:dyDescent="0.25">
      <c r="B26" s="20" t="s">
        <v>104</v>
      </c>
      <c r="C26" s="71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14.9</v>
      </c>
    </row>
    <row r="38" spans="1:5" ht="15" customHeight="1" x14ac:dyDescent="0.25">
      <c r="B38" s="16" t="s">
        <v>91</v>
      </c>
      <c r="C38" s="75">
        <v>20.6</v>
      </c>
      <c r="D38" s="17"/>
      <c r="E38" s="18"/>
    </row>
    <row r="39" spans="1:5" ht="15" customHeight="1" x14ac:dyDescent="0.25">
      <c r="B39" s="16" t="s">
        <v>90</v>
      </c>
      <c r="C39" s="75">
        <v>24</v>
      </c>
      <c r="D39" s="17"/>
      <c r="E39" s="17"/>
    </row>
    <row r="40" spans="1:5" ht="15" customHeight="1" x14ac:dyDescent="0.25">
      <c r="B40" s="16" t="s">
        <v>171</v>
      </c>
      <c r="C40" s="75">
        <v>1.4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1.1899999999999999E-2</v>
      </c>
      <c r="D45" s="17"/>
    </row>
    <row r="46" spans="1:5" ht="15.75" customHeight="1" x14ac:dyDescent="0.25">
      <c r="B46" s="16" t="s">
        <v>11</v>
      </c>
      <c r="C46" s="71">
        <v>6.2E-2</v>
      </c>
      <c r="D46" s="17"/>
    </row>
    <row r="47" spans="1:5" ht="15.75" customHeight="1" x14ac:dyDescent="0.25">
      <c r="B47" s="16" t="s">
        <v>12</v>
      </c>
      <c r="C47" s="71">
        <v>9.4200000000000006E-2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2.5932826880975002</v>
      </c>
      <c r="D51" s="17"/>
    </row>
    <row r="52" spans="1:4" ht="15" customHeight="1" x14ac:dyDescent="0.25">
      <c r="B52" s="16" t="s">
        <v>125</v>
      </c>
      <c r="C52" s="76">
        <v>2.85386448633</v>
      </c>
    </row>
    <row r="53" spans="1:4" ht="15.75" customHeight="1" x14ac:dyDescent="0.25">
      <c r="B53" s="16" t="s">
        <v>126</v>
      </c>
      <c r="C53" s="76">
        <v>2.85386448633</v>
      </c>
    </row>
    <row r="54" spans="1:4" ht="15.75" customHeight="1" x14ac:dyDescent="0.25">
      <c r="B54" s="16" t="s">
        <v>127</v>
      </c>
      <c r="C54" s="76">
        <v>1.6332432417499998</v>
      </c>
    </row>
    <row r="55" spans="1:4" ht="15.75" customHeight="1" x14ac:dyDescent="0.25">
      <c r="B55" s="16" t="s">
        <v>128</v>
      </c>
      <c r="C55" s="76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0.49783122320881246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0.19779437079999998</v>
      </c>
      <c r="C3" s="26">
        <f>frac_mam_1_5months * 2.6</f>
        <v>0.19779437079999998</v>
      </c>
      <c r="D3" s="26">
        <f>frac_mam_6_11months * 2.6</f>
        <v>8.1826666999999992E-2</v>
      </c>
      <c r="E3" s="26">
        <f>frac_mam_12_23months * 2.6</f>
        <v>5.3036649120000001E-2</v>
      </c>
      <c r="F3" s="26">
        <f>frac_mam_24_59months * 2.6</f>
        <v>5.0549612013333328E-2</v>
      </c>
    </row>
    <row r="4" spans="1:6" ht="15.75" customHeight="1" x14ac:dyDescent="0.25">
      <c r="A4" s="3" t="s">
        <v>66</v>
      </c>
      <c r="B4" s="26">
        <f>frac_sam_1month * 2.6</f>
        <v>0.12853651720000001</v>
      </c>
      <c r="C4" s="26">
        <f>frac_sam_1_5months * 2.6</f>
        <v>0.12853651720000001</v>
      </c>
      <c r="D4" s="26">
        <f>frac_sam_6_11months * 2.6</f>
        <v>4.3492940400000006E-2</v>
      </c>
      <c r="E4" s="26">
        <f>frac_sam_12_23months * 2.6</f>
        <v>2.1298570279999998E-2</v>
      </c>
      <c r="F4" s="26">
        <f>frac_sam_24_59months * 2.6</f>
        <v>2.1240196119999999E-2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2.5932826880975002</v>
      </c>
      <c r="D7" s="91">
        <f>diarrhoea_1_5mo</f>
        <v>2.85386448633</v>
      </c>
      <c r="E7" s="91">
        <f>diarrhoea_6_11mo</f>
        <v>2.85386448633</v>
      </c>
      <c r="F7" s="91">
        <f>diarrhoea_12_23mo</f>
        <v>1.6332432417499998</v>
      </c>
      <c r="G7" s="91">
        <f>diarrhoea_24_59mo</f>
        <v>1.6332432417499998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2.5932826880975002</v>
      </c>
      <c r="D12" s="91">
        <f>diarrhoea_1_5mo</f>
        <v>2.85386448633</v>
      </c>
      <c r="E12" s="91">
        <f>diarrhoea_6_11mo</f>
        <v>2.85386448633</v>
      </c>
      <c r="F12" s="91">
        <f>diarrhoea_12_23mo</f>
        <v>1.6332432417499998</v>
      </c>
      <c r="G12" s="91">
        <f>diarrhoea_24_59mo</f>
        <v>1.6332432417499998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0.67299999999999993</v>
      </c>
      <c r="I18" s="91">
        <f>frac_PW_health_facility</f>
        <v>0.67299999999999993</v>
      </c>
      <c r="J18" s="91">
        <f>frac_PW_health_facility</f>
        <v>0.67299999999999993</v>
      </c>
      <c r="K18" s="91">
        <f>frac_PW_health_facility</f>
        <v>0.67299999999999993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0.22800000000000001</v>
      </c>
      <c r="M24" s="91">
        <f>famplan_unmet_need</f>
        <v>0.22800000000000001</v>
      </c>
      <c r="N24" s="91">
        <f>famplan_unmet_need</f>
        <v>0.22800000000000001</v>
      </c>
      <c r="O24" s="91">
        <f>famplan_unmet_need</f>
        <v>0.22800000000000001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0.15491793549784996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6.6393400927649976E-2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9.4171680574499969E-2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0.68451698300000008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862023.36899999995</v>
      </c>
      <c r="C2" s="78">
        <v>1428000</v>
      </c>
      <c r="D2" s="78">
        <v>3232000</v>
      </c>
      <c r="E2" s="78">
        <v>3636000</v>
      </c>
      <c r="F2" s="78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1010330.8439081163</v>
      </c>
      <c r="I2" s="22">
        <f>G2-H2</f>
        <v>10023669.156091884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848082.86579999991</v>
      </c>
      <c r="C3" s="78">
        <v>1487000</v>
      </c>
      <c r="D3" s="78">
        <v>3142000</v>
      </c>
      <c r="E3" s="78">
        <v>3667000</v>
      </c>
      <c r="F3" s="78">
        <v>2846000</v>
      </c>
      <c r="G3" s="22">
        <f t="shared" si="0"/>
        <v>11142000</v>
      </c>
      <c r="H3" s="22">
        <f t="shared" si="1"/>
        <v>993991.9360906881</v>
      </c>
      <c r="I3" s="22">
        <f t="shared" ref="I3:I15" si="3">G3-H3</f>
        <v>10148008.063909313</v>
      </c>
    </row>
    <row r="4" spans="1:9" ht="15.75" customHeight="1" x14ac:dyDescent="0.25">
      <c r="A4" s="7">
        <f t="shared" si="2"/>
        <v>2022</v>
      </c>
      <c r="B4" s="77">
        <v>832980.70559999987</v>
      </c>
      <c r="C4" s="78">
        <v>1568000</v>
      </c>
      <c r="D4" s="78">
        <v>3047000</v>
      </c>
      <c r="E4" s="78">
        <v>3676000</v>
      </c>
      <c r="F4" s="78">
        <v>2954000</v>
      </c>
      <c r="G4" s="22">
        <f t="shared" si="0"/>
        <v>11245000</v>
      </c>
      <c r="H4" s="22">
        <f t="shared" si="1"/>
        <v>976291.51309936936</v>
      </c>
      <c r="I4" s="22">
        <f t="shared" si="3"/>
        <v>10268708.486900631</v>
      </c>
    </row>
    <row r="5" spans="1:9" ht="15.75" customHeight="1" x14ac:dyDescent="0.25">
      <c r="A5" s="7">
        <f t="shared" si="2"/>
        <v>2023</v>
      </c>
      <c r="B5" s="77">
        <v>816773.0693999998</v>
      </c>
      <c r="C5" s="78">
        <v>1665000</v>
      </c>
      <c r="D5" s="78">
        <v>2961000</v>
      </c>
      <c r="E5" s="78">
        <v>3668000</v>
      </c>
      <c r="F5" s="78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7">
        <f t="shared" si="2"/>
        <v>2024</v>
      </c>
      <c r="B6" s="77">
        <v>799478.77139999985</v>
      </c>
      <c r="C6" s="78">
        <v>1769000</v>
      </c>
      <c r="D6" s="78">
        <v>2903000</v>
      </c>
      <c r="E6" s="78">
        <v>3642000</v>
      </c>
      <c r="F6" s="78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7">
        <f t="shared" si="2"/>
        <v>2025</v>
      </c>
      <c r="B7" s="77">
        <v>781169.652</v>
      </c>
      <c r="C7" s="78">
        <v>1871000</v>
      </c>
      <c r="D7" s="78">
        <v>2882000</v>
      </c>
      <c r="E7" s="78">
        <v>3600000</v>
      </c>
      <c r="F7" s="78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7">
        <f t="shared" si="2"/>
        <v>2026</v>
      </c>
      <c r="B8" s="77">
        <v>772272.43519999995</v>
      </c>
      <c r="C8" s="78">
        <v>1970000</v>
      </c>
      <c r="D8" s="78">
        <v>2896000</v>
      </c>
      <c r="E8" s="78">
        <v>3539000</v>
      </c>
      <c r="F8" s="78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7">
        <f t="shared" si="2"/>
        <v>2027</v>
      </c>
      <c r="B9" s="77">
        <v>762675.96799999999</v>
      </c>
      <c r="C9" s="78">
        <v>2069000</v>
      </c>
      <c r="D9" s="78">
        <v>2946000</v>
      </c>
      <c r="E9" s="78">
        <v>3464000</v>
      </c>
      <c r="F9" s="78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7">
        <f t="shared" si="2"/>
        <v>2028</v>
      </c>
      <c r="B10" s="77">
        <v>752416.63199999998</v>
      </c>
      <c r="C10" s="78">
        <v>2158000</v>
      </c>
      <c r="D10" s="78">
        <v>3031000</v>
      </c>
      <c r="E10" s="78">
        <v>3379000</v>
      </c>
      <c r="F10" s="78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7">
        <f t="shared" si="2"/>
        <v>2029</v>
      </c>
      <c r="B11" s="77">
        <v>741575.29419999989</v>
      </c>
      <c r="C11" s="78">
        <v>2226000</v>
      </c>
      <c r="D11" s="78">
        <v>3143000</v>
      </c>
      <c r="E11" s="78">
        <v>3288000</v>
      </c>
      <c r="F11" s="78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7">
        <f t="shared" si="2"/>
        <v>2030</v>
      </c>
      <c r="B12" s="77">
        <v>730181.83200000005</v>
      </c>
      <c r="C12" s="78">
        <v>2265000</v>
      </c>
      <c r="D12" s="78">
        <v>3277000</v>
      </c>
      <c r="E12" s="78">
        <v>3194000</v>
      </c>
      <c r="F12" s="78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7" t="str">
        <f t="shared" si="2"/>
        <v/>
      </c>
      <c r="B13" s="77">
        <v>1396000</v>
      </c>
      <c r="C13" s="78">
        <v>3328000</v>
      </c>
      <c r="D13" s="78">
        <v>3599000</v>
      </c>
      <c r="E13" s="78">
        <v>2640000</v>
      </c>
      <c r="F13" s="78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4.610655E-3</v>
      </c>
    </row>
    <row r="4" spans="1:8" ht="15.75" customHeight="1" x14ac:dyDescent="0.25">
      <c r="B4" s="24" t="s">
        <v>7</v>
      </c>
      <c r="C4" s="79">
        <v>3.3362981658516574E-2</v>
      </c>
    </row>
    <row r="5" spans="1:8" ht="15.75" customHeight="1" x14ac:dyDescent="0.25">
      <c r="B5" s="24" t="s">
        <v>8</v>
      </c>
      <c r="C5" s="79">
        <v>3.5370159488293598E-2</v>
      </c>
    </row>
    <row r="6" spans="1:8" ht="15.75" customHeight="1" x14ac:dyDescent="0.25">
      <c r="B6" s="24" t="s">
        <v>10</v>
      </c>
      <c r="C6" s="79">
        <v>5.4311683917489056E-2</v>
      </c>
    </row>
    <row r="7" spans="1:8" ht="15.75" customHeight="1" x14ac:dyDescent="0.25">
      <c r="B7" s="24" t="s">
        <v>13</v>
      </c>
      <c r="C7" s="79">
        <v>0.37549344467990303</v>
      </c>
    </row>
    <row r="8" spans="1:8" ht="15.75" customHeight="1" x14ac:dyDescent="0.25">
      <c r="B8" s="24" t="s">
        <v>14</v>
      </c>
      <c r="C8" s="79">
        <v>2.1260870138893047E-5</v>
      </c>
    </row>
    <row r="9" spans="1:8" ht="15.75" customHeight="1" x14ac:dyDescent="0.25">
      <c r="B9" s="24" t="s">
        <v>27</v>
      </c>
      <c r="C9" s="79">
        <v>0.31202310449283072</v>
      </c>
    </row>
    <row r="10" spans="1:8" ht="15.75" customHeight="1" x14ac:dyDescent="0.25">
      <c r="B10" s="24" t="s">
        <v>15</v>
      </c>
      <c r="C10" s="79">
        <v>0.1848067098928281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2.5454899784264004E-2</v>
      </c>
      <c r="D14" s="79">
        <v>2.5454899784264004E-2</v>
      </c>
      <c r="E14" s="79">
        <v>2.2080390435393799E-2</v>
      </c>
      <c r="F14" s="79">
        <v>2.2080390435393799E-2</v>
      </c>
    </row>
    <row r="15" spans="1:8" ht="15.75" customHeight="1" x14ac:dyDescent="0.25">
      <c r="B15" s="24" t="s">
        <v>16</v>
      </c>
      <c r="C15" s="79">
        <v>0.117850991243886</v>
      </c>
      <c r="D15" s="79">
        <v>0.117850991243886</v>
      </c>
      <c r="E15" s="79">
        <v>7.0170392744454399E-2</v>
      </c>
      <c r="F15" s="79">
        <v>7.0170392744454399E-2</v>
      </c>
    </row>
    <row r="16" spans="1:8" ht="15.75" customHeight="1" x14ac:dyDescent="0.25">
      <c r="B16" s="24" t="s">
        <v>17</v>
      </c>
      <c r="C16" s="79">
        <v>1.39166458473999E-2</v>
      </c>
      <c r="D16" s="79">
        <v>1.39166458473999E-2</v>
      </c>
      <c r="E16" s="79">
        <v>1.6459979983594199E-2</v>
      </c>
      <c r="F16" s="79">
        <v>1.6459979983594199E-2</v>
      </c>
    </row>
    <row r="17" spans="1:8" ht="15.75" customHeight="1" x14ac:dyDescent="0.25">
      <c r="B17" s="24" t="s">
        <v>18</v>
      </c>
      <c r="C17" s="79">
        <v>3.6826337171658504E-3</v>
      </c>
      <c r="D17" s="79">
        <v>3.6826337171658504E-3</v>
      </c>
      <c r="E17" s="79">
        <v>2.0287242496046302E-2</v>
      </c>
      <c r="F17" s="79">
        <v>2.0287242496046302E-2</v>
      </c>
    </row>
    <row r="18" spans="1:8" ht="15.75" customHeight="1" x14ac:dyDescent="0.25">
      <c r="B18" s="24" t="s">
        <v>19</v>
      </c>
      <c r="C18" s="79">
        <v>2.8625630888607204E-6</v>
      </c>
      <c r="D18" s="79">
        <v>2.8625630888607204E-6</v>
      </c>
      <c r="E18" s="79">
        <v>9.0824290717678605E-6</v>
      </c>
      <c r="F18" s="79">
        <v>9.0824290717678605E-6</v>
      </c>
    </row>
    <row r="19" spans="1:8" ht="15.75" customHeight="1" x14ac:dyDescent="0.25">
      <c r="B19" s="24" t="s">
        <v>20</v>
      </c>
      <c r="C19" s="79">
        <v>9.4679217451430799E-3</v>
      </c>
      <c r="D19" s="79">
        <v>9.4679217451430799E-3</v>
      </c>
      <c r="E19" s="79">
        <v>2.1924122556566797E-2</v>
      </c>
      <c r="F19" s="79">
        <v>2.1924122556566797E-2</v>
      </c>
    </row>
    <row r="20" spans="1:8" ht="15.75" customHeight="1" x14ac:dyDescent="0.25">
      <c r="B20" s="24" t="s">
        <v>21</v>
      </c>
      <c r="C20" s="79">
        <v>1.64204064150342E-3</v>
      </c>
      <c r="D20" s="79">
        <v>1.64204064150342E-3</v>
      </c>
      <c r="E20" s="79">
        <v>1.42980028111119E-2</v>
      </c>
      <c r="F20" s="79">
        <v>1.42980028111119E-2</v>
      </c>
    </row>
    <row r="21" spans="1:8" ht="15.75" customHeight="1" x14ac:dyDescent="0.25">
      <c r="B21" s="24" t="s">
        <v>22</v>
      </c>
      <c r="C21" s="79">
        <v>8.2228122483400307E-2</v>
      </c>
      <c r="D21" s="79">
        <v>8.2228122483400307E-2</v>
      </c>
      <c r="E21" s="79">
        <v>0.32890115265781295</v>
      </c>
      <c r="F21" s="79">
        <v>0.32890115265781295</v>
      </c>
    </row>
    <row r="22" spans="1:8" ht="15.75" customHeight="1" x14ac:dyDescent="0.25">
      <c r="B22" s="24" t="s">
        <v>23</v>
      </c>
      <c r="C22" s="79">
        <v>0.7457538819741486</v>
      </c>
      <c r="D22" s="79">
        <v>0.7457538819741486</v>
      </c>
      <c r="E22" s="79">
        <v>0.50586963388594786</v>
      </c>
      <c r="F22" s="79">
        <v>0.50586963388594786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4.6199999999999998E-2</v>
      </c>
    </row>
    <row r="27" spans="1:8" ht="15.75" customHeight="1" x14ac:dyDescent="0.25">
      <c r="B27" s="24" t="s">
        <v>39</v>
      </c>
      <c r="C27" s="79">
        <v>2.7200000000000002E-2</v>
      </c>
    </row>
    <row r="28" spans="1:8" ht="15.75" customHeight="1" x14ac:dyDescent="0.25">
      <c r="B28" s="24" t="s">
        <v>40</v>
      </c>
      <c r="C28" s="79">
        <v>0.193</v>
      </c>
    </row>
    <row r="29" spans="1:8" ht="15.75" customHeight="1" x14ac:dyDescent="0.25">
      <c r="B29" s="24" t="s">
        <v>41</v>
      </c>
      <c r="C29" s="79">
        <v>0.1512</v>
      </c>
    </row>
    <row r="30" spans="1:8" ht="15.75" customHeight="1" x14ac:dyDescent="0.25">
      <c r="B30" s="24" t="s">
        <v>42</v>
      </c>
      <c r="C30" s="79">
        <v>5.0300000000000004E-2</v>
      </c>
    </row>
    <row r="31" spans="1:8" ht="15.75" customHeight="1" x14ac:dyDescent="0.25">
      <c r="B31" s="24" t="s">
        <v>43</v>
      </c>
      <c r="C31" s="79">
        <v>3.0299999999999997E-2</v>
      </c>
    </row>
    <row r="32" spans="1:8" ht="15.75" customHeight="1" x14ac:dyDescent="0.25">
      <c r="B32" s="24" t="s">
        <v>44</v>
      </c>
      <c r="C32" s="79">
        <v>8.4399999999999989E-2</v>
      </c>
    </row>
    <row r="33" spans="2:3" ht="15.75" customHeight="1" x14ac:dyDescent="0.25">
      <c r="B33" s="24" t="s">
        <v>45</v>
      </c>
      <c r="C33" s="79">
        <v>0.1699</v>
      </c>
    </row>
    <row r="34" spans="2:3" ht="15.75" customHeight="1" x14ac:dyDescent="0.25">
      <c r="B34" s="24" t="s">
        <v>46</v>
      </c>
      <c r="C34" s="79">
        <v>0.2475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0.7485158630444444</v>
      </c>
      <c r="D2" s="80">
        <v>0.7485158630444444</v>
      </c>
      <c r="E2" s="80">
        <v>0.79217740109803925</v>
      </c>
      <c r="F2" s="80">
        <v>0.66402146060324829</v>
      </c>
      <c r="G2" s="80">
        <v>0.6523074588270904</v>
      </c>
    </row>
    <row r="3" spans="1:15" ht="15.75" customHeight="1" x14ac:dyDescent="0.25">
      <c r="A3" s="5"/>
      <c r="B3" s="11" t="s">
        <v>118</v>
      </c>
      <c r="C3" s="80">
        <v>0.15090239695555555</v>
      </c>
      <c r="D3" s="80">
        <v>0.15090239695555555</v>
      </c>
      <c r="E3" s="80">
        <v>0.12602822290196078</v>
      </c>
      <c r="F3" s="80">
        <v>0.19800639939675171</v>
      </c>
      <c r="G3" s="80">
        <v>0.2291079878395762</v>
      </c>
    </row>
    <row r="4" spans="1:15" ht="15.75" customHeight="1" x14ac:dyDescent="0.25">
      <c r="A4" s="5"/>
      <c r="B4" s="11" t="s">
        <v>116</v>
      </c>
      <c r="C4" s="81">
        <v>5.576809346534653E-2</v>
      </c>
      <c r="D4" s="81">
        <v>5.576809346534653E-2</v>
      </c>
      <c r="E4" s="81">
        <v>5.1869604292682919E-2</v>
      </c>
      <c r="F4" s="81">
        <v>8.4982839855072476E-2</v>
      </c>
      <c r="G4" s="81">
        <v>8.1713725826330533E-2</v>
      </c>
    </row>
    <row r="5" spans="1:15" ht="15.75" customHeight="1" x14ac:dyDescent="0.25">
      <c r="A5" s="5"/>
      <c r="B5" s="11" t="s">
        <v>119</v>
      </c>
      <c r="C5" s="81">
        <v>4.4813646534653459E-2</v>
      </c>
      <c r="D5" s="81">
        <v>4.4813646534653459E-2</v>
      </c>
      <c r="E5" s="81">
        <v>2.9924771707317065E-2</v>
      </c>
      <c r="F5" s="81">
        <v>5.2989300144927531E-2</v>
      </c>
      <c r="G5" s="81">
        <v>3.6870827507002817E-2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0.76042445217391319</v>
      </c>
      <c r="D8" s="80">
        <v>0.76042445217391319</v>
      </c>
      <c r="E8" s="80">
        <v>0.8738165251827732</v>
      </c>
      <c r="F8" s="80">
        <v>0.91238464703604527</v>
      </c>
      <c r="G8" s="80">
        <v>0.90636215330452663</v>
      </c>
    </row>
    <row r="9" spans="1:15" ht="15.75" customHeight="1" x14ac:dyDescent="0.25">
      <c r="B9" s="7" t="s">
        <v>121</v>
      </c>
      <c r="C9" s="80">
        <v>0.11406366782608697</v>
      </c>
      <c r="D9" s="80">
        <v>0.11406366782608697</v>
      </c>
      <c r="E9" s="80">
        <v>7.7983625817226884E-2</v>
      </c>
      <c r="F9" s="80">
        <v>5.902488396395468E-2</v>
      </c>
      <c r="G9" s="80">
        <v>6.6026382028806591E-2</v>
      </c>
    </row>
    <row r="10" spans="1:15" ht="15.75" customHeight="1" x14ac:dyDescent="0.25">
      <c r="B10" s="7" t="s">
        <v>122</v>
      </c>
      <c r="C10" s="81">
        <v>7.6074757999999992E-2</v>
      </c>
      <c r="D10" s="81">
        <v>7.6074757999999992E-2</v>
      </c>
      <c r="E10" s="81">
        <v>3.1471794999999997E-2</v>
      </c>
      <c r="F10" s="81">
        <v>2.0398711199999999E-2</v>
      </c>
      <c r="G10" s="81">
        <v>1.9442158466666665E-2</v>
      </c>
    </row>
    <row r="11" spans="1:15" ht="15.75" customHeight="1" x14ac:dyDescent="0.25">
      <c r="B11" s="7" t="s">
        <v>123</v>
      </c>
      <c r="C11" s="81">
        <v>4.9437122E-2</v>
      </c>
      <c r="D11" s="81">
        <v>4.9437122E-2</v>
      </c>
      <c r="E11" s="81">
        <v>1.6728054000000003E-2</v>
      </c>
      <c r="F11" s="81">
        <v>8.1917577999999994E-3</v>
      </c>
      <c r="G11" s="81">
        <v>8.1693061999999986E-3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0.28899526175000001</v>
      </c>
      <c r="D14" s="82">
        <v>0.28268390162099999</v>
      </c>
      <c r="E14" s="82">
        <v>0.28268390162099999</v>
      </c>
      <c r="F14" s="82">
        <v>0.22708991540500001</v>
      </c>
      <c r="G14" s="82">
        <v>0.22708991540500001</v>
      </c>
      <c r="H14" s="83">
        <v>0.38900000000000001</v>
      </c>
      <c r="I14" s="83">
        <v>0.38900000000000001</v>
      </c>
      <c r="J14" s="83">
        <v>0.38900000000000001</v>
      </c>
      <c r="K14" s="83">
        <v>0.38900000000000001</v>
      </c>
      <c r="L14" s="83">
        <v>0.13139816919700001</v>
      </c>
      <c r="M14" s="83">
        <v>0.14793398747399999</v>
      </c>
      <c r="N14" s="83">
        <v>0.153477446958</v>
      </c>
      <c r="O14" s="83">
        <v>0.19863157761549999</v>
      </c>
    </row>
    <row r="15" spans="1:15" ht="15.75" customHeight="1" x14ac:dyDescent="0.25">
      <c r="B15" s="16" t="s">
        <v>68</v>
      </c>
      <c r="C15" s="80">
        <f>iron_deficiency_anaemia*C14</f>
        <v>0.14387086465855345</v>
      </c>
      <c r="D15" s="80">
        <f t="shared" ref="D15:O15" si="0">iron_deficiency_anaemia*D14</f>
        <v>0.14072887252542202</v>
      </c>
      <c r="E15" s="80">
        <f t="shared" si="0"/>
        <v>0.14072887252542202</v>
      </c>
      <c r="F15" s="80">
        <f t="shared" si="0"/>
        <v>0.11305245036445689</v>
      </c>
      <c r="G15" s="80">
        <f t="shared" si="0"/>
        <v>0.11305245036445689</v>
      </c>
      <c r="H15" s="80">
        <f t="shared" si="0"/>
        <v>0.19365634582822805</v>
      </c>
      <c r="I15" s="80">
        <f t="shared" si="0"/>
        <v>0.19365634582822805</v>
      </c>
      <c r="J15" s="80">
        <f t="shared" si="0"/>
        <v>0.19365634582822805</v>
      </c>
      <c r="K15" s="80">
        <f t="shared" si="0"/>
        <v>0.19365634582822805</v>
      </c>
      <c r="L15" s="80">
        <f t="shared" si="0"/>
        <v>6.5414111298741015E-2</v>
      </c>
      <c r="M15" s="80">
        <f t="shared" si="0"/>
        <v>7.3646157938338563E-2</v>
      </c>
      <c r="N15" s="80">
        <f t="shared" si="0"/>
        <v>7.6405865154066777E-2</v>
      </c>
      <c r="O15" s="80">
        <f t="shared" si="0"/>
        <v>9.8885001252220536E-2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0.48200000000000004</v>
      </c>
      <c r="D2" s="81">
        <v>0.21100000000000002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0.25700000000000001</v>
      </c>
      <c r="D3" s="81">
        <v>0.218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0.183</v>
      </c>
      <c r="D4" s="81">
        <v>0.33299999999999996</v>
      </c>
      <c r="E4" s="81">
        <v>0.60299999999999998</v>
      </c>
      <c r="F4" s="81">
        <v>0.35499999999999998</v>
      </c>
      <c r="G4" s="81">
        <v>0</v>
      </c>
    </row>
    <row r="5" spans="1:7" x14ac:dyDescent="0.25">
      <c r="B5" s="43" t="s">
        <v>169</v>
      </c>
      <c r="C5" s="80">
        <f>1-SUM(C2:C4)</f>
        <v>7.7999999999999847E-2</v>
      </c>
      <c r="D5" s="80">
        <f>1-SUM(D2:D4)</f>
        <v>0.23799999999999999</v>
      </c>
      <c r="E5" s="80">
        <f>1-SUM(E2:E4)</f>
        <v>0.39700000000000002</v>
      </c>
      <c r="F5" s="80">
        <f>1-SUM(F2:F4)</f>
        <v>0.64500000000000002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0.12047000000000001</v>
      </c>
      <c r="D2" s="143">
        <v>0.11561</v>
      </c>
      <c r="E2" s="143">
        <v>0.11099000000000001</v>
      </c>
      <c r="F2" s="143">
        <v>0.10654999999999999</v>
      </c>
      <c r="G2" s="143">
        <v>0.10233</v>
      </c>
      <c r="H2" s="143">
        <v>9.8269999999999996E-2</v>
      </c>
      <c r="I2" s="143">
        <v>9.444000000000001E-2</v>
      </c>
      <c r="J2" s="143">
        <v>9.0820000000000012E-2</v>
      </c>
      <c r="K2" s="143">
        <v>8.7370000000000003E-2</v>
      </c>
      <c r="L2" s="143">
        <v>8.4040000000000004E-2</v>
      </c>
      <c r="M2" s="143">
        <v>8.0820000000000003E-2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3.8109999999999998E-2</v>
      </c>
      <c r="D4" s="143">
        <v>3.6230000000000005E-2</v>
      </c>
      <c r="E4" s="143">
        <v>3.4590000000000003E-2</v>
      </c>
      <c r="F4" s="143">
        <v>3.304E-2</v>
      </c>
      <c r="G4" s="143">
        <v>3.1669999999999997E-2</v>
      </c>
      <c r="H4" s="143">
        <v>3.0360000000000002E-2</v>
      </c>
      <c r="I4" s="143">
        <v>2.9229999999999999E-2</v>
      </c>
      <c r="J4" s="143">
        <v>2.8250000000000001E-2</v>
      </c>
      <c r="K4" s="143">
        <v>2.7349999999999999E-2</v>
      </c>
      <c r="L4" s="143">
        <v>2.6440000000000002E-2</v>
      </c>
      <c r="M4" s="143">
        <v>2.5539999999999997E-2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0.38900000000000001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0.13139816919700001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0.21100000000000002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0.35499999999999998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20.702999999999999</v>
      </c>
      <c r="D13" s="142">
        <v>20.039000000000001</v>
      </c>
      <c r="E13" s="142">
        <v>19.466999999999999</v>
      </c>
      <c r="F13" s="142">
        <v>18.86</v>
      </c>
      <c r="G13" s="142">
        <v>18.324999999999999</v>
      </c>
      <c r="H13" s="142">
        <v>17.843</v>
      </c>
      <c r="I13" s="142">
        <v>17.288</v>
      </c>
      <c r="J13" s="142">
        <v>17.48</v>
      </c>
      <c r="K13" s="142">
        <v>16.302</v>
      </c>
      <c r="L13" s="142">
        <v>16.329000000000001</v>
      </c>
      <c r="M13" s="142">
        <v>15.961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56.580620140373682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39.847657223635643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391.6881570886265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1.3766661360016157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1.4471229381175408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1.4471229381175408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1.4471229381175408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1.4471229381175408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12.979956667431559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12.979956667431559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0.68672246732690645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9.0366520404178896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18.092657886995276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22.382365332181759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4.259198426998462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18.540655838323278</v>
      </c>
      <c r="E24" s="86" t="s">
        <v>202</v>
      </c>
    </row>
    <row r="25" spans="1:5" ht="15.75" customHeight="1" x14ac:dyDescent="0.25">
      <c r="A25" s="52" t="s">
        <v>87</v>
      </c>
      <c r="B25" s="85">
        <v>0.4</v>
      </c>
      <c r="C25" s="85">
        <v>0.95</v>
      </c>
      <c r="D25" s="149">
        <v>18.541156984146916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5.1464819565036706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7.0914101092311448</v>
      </c>
      <c r="E27" s="86" t="s">
        <v>202</v>
      </c>
    </row>
    <row r="28" spans="1:5" ht="15.75" customHeight="1" x14ac:dyDescent="0.25">
      <c r="A28" s="52" t="s">
        <v>84</v>
      </c>
      <c r="B28" s="85">
        <v>0.33899999999999997</v>
      </c>
      <c r="C28" s="85">
        <v>0.95</v>
      </c>
      <c r="D28" s="149">
        <v>0.85692627553912026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110.34138167348742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182.28840607671114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182.28840607671114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1.4711834954966934</v>
      </c>
      <c r="E32" s="86" t="s">
        <v>202</v>
      </c>
    </row>
    <row r="33" spans="1:6" ht="15.75" customHeight="1" x14ac:dyDescent="0.25">
      <c r="A33" s="52" t="s">
        <v>83</v>
      </c>
      <c r="B33" s="85">
        <v>0.84200000000000008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0.17899999999999999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0.87599999999999989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0.83599999999999997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0.77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1.9806899187698921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1.4923057016111332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2020-07-16T02:32:51Z</dcterms:modified>
</cp:coreProperties>
</file>