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E0F8B69-4DAA-43B7-9A7D-C3FEC10AF16B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<sst xmlns="http://schemas.openxmlformats.org/spreadsheetml/2006/main" count="1120" uniqueCount="273">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</sst>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7098566</v>
      </c>
    </row>
    <row r="8" spans="1:3" ht="15" customHeight="1" x14ac:dyDescent="0.25">
      <c r="B8" s="7" t="s">
        <v>106</v>
      </c>
      <c r="C8" s="70">
        <v>0.36799999999999999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0.57600000000000007</v>
      </c>
    </row>
    <row r="12" spans="1:3" ht="15" customHeight="1" x14ac:dyDescent="0.25">
      <c r="B12" s="7" t="s">
        <v>109</v>
      </c>
      <c r="C12" s="70">
        <v>0.65700000000000003</v>
      </c>
    </row>
    <row r="13" spans="1:3" ht="15" customHeight="1" x14ac:dyDescent="0.25">
      <c r="B13" s="7" t="s">
        <v>110</v>
      </c>
      <c r="C13" s="70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0.1066</v>
      </c>
    </row>
    <row r="24" spans="1:3" ht="15" customHeight="1" x14ac:dyDescent="0.25">
      <c r="B24" s="20" t="s">
        <v>102</v>
      </c>
      <c r="C24" s="71">
        <v>0.50460000000000005</v>
      </c>
    </row>
    <row r="25" spans="1:3" ht="15" customHeight="1" x14ac:dyDescent="0.25">
      <c r="B25" s="20" t="s">
        <v>103</v>
      </c>
      <c r="C25" s="71">
        <v>0.30659999999999998</v>
      </c>
    </row>
    <row r="26" spans="1:3" ht="15" customHeight="1" x14ac:dyDescent="0.25">
      <c r="B26" s="20" t="s">
        <v>104</v>
      </c>
      <c r="C26" s="71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20.9</v>
      </c>
    </row>
    <row r="38" spans="1:5" ht="15" customHeight="1" x14ac:dyDescent="0.25">
      <c r="B38" s="16" t="s">
        <v>91</v>
      </c>
      <c r="C38" s="75">
        <v>33.6</v>
      </c>
      <c r="D38" s="17"/>
      <c r="E38" s="18"/>
    </row>
    <row r="39" spans="1:5" ht="15" customHeight="1" x14ac:dyDescent="0.25">
      <c r="B39" s="16" t="s">
        <v>90</v>
      </c>
      <c r="C39" s="75">
        <v>45.6</v>
      </c>
      <c r="D39" s="17"/>
      <c r="E39" s="17"/>
    </row>
    <row r="40" spans="1:5" ht="15" customHeight="1" x14ac:dyDescent="0.25">
      <c r="B40" s="16" t="s">
        <v>171</v>
      </c>
      <c r="C40" s="75">
        <v>5.0999999999999996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1.9799999999999998E-2</v>
      </c>
      <c r="D45" s="17"/>
    </row>
    <row r="46" spans="1:5" ht="15.75" customHeight="1" x14ac:dyDescent="0.25">
      <c r="B46" s="16" t="s">
        <v>11</v>
      </c>
      <c r="C46" s="71">
        <v>0.1032</v>
      </c>
      <c r="D46" s="17"/>
    </row>
    <row r="47" spans="1:5" ht="15.75" customHeight="1" x14ac:dyDescent="0.25">
      <c r="B47" s="16" t="s">
        <v>12</v>
      </c>
      <c r="C47" s="71">
        <v>0.1351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4.2227370051949995</v>
      </c>
      <c r="D51" s="17"/>
    </row>
    <row r="52" spans="1:4" ht="15" customHeight="1" x14ac:dyDescent="0.25">
      <c r="B52" s="16" t="s">
        <v>125</v>
      </c>
      <c r="C52" s="76">
        <v>3.2851971968600004</v>
      </c>
    </row>
    <row r="53" spans="1:4" ht="15.75" customHeight="1" x14ac:dyDescent="0.25">
      <c r="B53" s="16" t="s">
        <v>126</v>
      </c>
      <c r="C53" s="76">
        <v>3.2851971968600004</v>
      </c>
    </row>
    <row r="54" spans="1:4" ht="15.75" customHeight="1" x14ac:dyDescent="0.25">
      <c r="B54" s="16" t="s">
        <v>127</v>
      </c>
      <c r="C54" s="76">
        <v>1.8690218132700001</v>
      </c>
    </row>
    <row r="55" spans="1:4" ht="15.75" customHeight="1" x14ac:dyDescent="0.25">
      <c r="B55" s="16" t="s">
        <v>128</v>
      </c>
      <c r="C55" s="76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0.3053166542405179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0.36799999999999999</v>
      </c>
      <c r="E2" s="91">
        <f>food_insecure</f>
        <v>0.36799999999999999</v>
      </c>
      <c r="F2" s="91">
        <f>food_insecure</f>
        <v>0.36799999999999999</v>
      </c>
      <c r="G2" s="91">
        <f>food_insecure</f>
        <v>0.36799999999999999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0.36799999999999999</v>
      </c>
      <c r="F5" s="91">
        <f>food_insecure</f>
        <v>0.36799999999999999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4.2227370051949995</v>
      </c>
      <c r="D7" s="91">
        <f>diarrhoea_1_5mo</f>
        <v>3.2851971968600004</v>
      </c>
      <c r="E7" s="91">
        <f>diarrhoea_6_11mo</f>
        <v>3.2851971968600004</v>
      </c>
      <c r="F7" s="91">
        <f>diarrhoea_12_23mo</f>
        <v>1.8690218132700001</v>
      </c>
      <c r="G7" s="91">
        <f>diarrhoea_24_59mo</f>
        <v>1.8690218132700001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0.36799999999999999</v>
      </c>
      <c r="F8" s="91">
        <f>food_insecure</f>
        <v>0.36799999999999999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4.2227370051949995</v>
      </c>
      <c r="D12" s="91">
        <f>diarrhoea_1_5mo</f>
        <v>3.2851971968600004</v>
      </c>
      <c r="E12" s="91">
        <f>diarrhoea_6_11mo</f>
        <v>3.2851971968600004</v>
      </c>
      <c r="F12" s="91">
        <f>diarrhoea_12_23mo</f>
        <v>1.8690218132700001</v>
      </c>
      <c r="G12" s="91">
        <f>diarrhoea_24_59mo</f>
        <v>1.8690218132700001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0.36799999999999999</v>
      </c>
      <c r="I15" s="91">
        <f>food_insecure</f>
        <v>0.36799999999999999</v>
      </c>
      <c r="J15" s="91">
        <f>food_insecure</f>
        <v>0.36799999999999999</v>
      </c>
      <c r="K15" s="91">
        <f>food_insecure</f>
        <v>0.36799999999999999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0.57600000000000007</v>
      </c>
      <c r="I18" s="91">
        <f>frac_PW_health_facility</f>
        <v>0.57600000000000007</v>
      </c>
      <c r="J18" s="91">
        <f>frac_PW_health_facility</f>
        <v>0.57600000000000007</v>
      </c>
      <c r="K18" s="91">
        <f>frac_PW_health_facility</f>
        <v>0.57600000000000007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0.21</v>
      </c>
      <c r="I19" s="91">
        <f>frac_malaria_risk</f>
        <v>0.21</v>
      </c>
      <c r="J19" s="91">
        <f>frac_malaria_risk</f>
        <v>0.21</v>
      </c>
      <c r="K19" s="91">
        <f>frac_malaria_risk</f>
        <v>0.21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0.22399999999999998</v>
      </c>
      <c r="M24" s="91">
        <f>famplan_unmet_need</f>
        <v>0.22399999999999998</v>
      </c>
      <c r="N24" s="91">
        <f>famplan_unmet_need</f>
        <v>0.22399999999999998</v>
      </c>
      <c r="O24" s="91">
        <f>famplan_unmet_need</f>
        <v>0.22399999999999998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0.38232788017737596</v>
      </c>
      <c r="M25" s="91">
        <f>(1-food_insecure)*(0.49)+food_insecure*(0.7)</f>
        <v>0.56728000000000001</v>
      </c>
      <c r="N25" s="91">
        <f>(1-food_insecure)*(0.49)+food_insecure*(0.7)</f>
        <v>0.56728000000000001</v>
      </c>
      <c r="O25" s="91">
        <f>(1-food_insecure)*(0.49)+food_insecure*(0.7)</f>
        <v>0.56728000000000001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0.16385480579030398</v>
      </c>
      <c r="M26" s="91">
        <f>(1-food_insecure)*(0.21)+food_insecure*(0.3)</f>
        <v>0.24312</v>
      </c>
      <c r="N26" s="91">
        <f>(1-food_insecure)*(0.21)+food_insecure*(0.3)</f>
        <v>0.24312</v>
      </c>
      <c r="O26" s="91">
        <f>(1-food_insecure)*(0.21)+food_insecure*(0.3)</f>
        <v>0.24312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0.12778410323231998</v>
      </c>
      <c r="M27" s="91">
        <f>(1-food_insecure)*(0.3)</f>
        <v>0.18959999999999999</v>
      </c>
      <c r="N27" s="91">
        <f>(1-food_insecure)*(0.3)</f>
        <v>0.18959999999999999</v>
      </c>
      <c r="O27" s="91">
        <f>(1-food_insecure)*(0.3)</f>
        <v>0.18959999999999999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0.21</v>
      </c>
      <c r="D34" s="91">
        <f t="shared" si="3"/>
        <v>0.21</v>
      </c>
      <c r="E34" s="91">
        <f t="shared" si="3"/>
        <v>0.21</v>
      </c>
      <c r="F34" s="91">
        <f t="shared" si="3"/>
        <v>0.21</v>
      </c>
      <c r="G34" s="91">
        <f t="shared" si="3"/>
        <v>0.21</v>
      </c>
      <c r="H34" s="91">
        <f t="shared" si="3"/>
        <v>0.21</v>
      </c>
      <c r="I34" s="91">
        <f t="shared" si="3"/>
        <v>0.21</v>
      </c>
      <c r="J34" s="91">
        <f t="shared" si="3"/>
        <v>0.21</v>
      </c>
      <c r="K34" s="91">
        <f t="shared" si="3"/>
        <v>0.21</v>
      </c>
      <c r="L34" s="91">
        <f t="shared" si="3"/>
        <v>0.21</v>
      </c>
      <c r="M34" s="91">
        <f t="shared" si="3"/>
        <v>0.21</v>
      </c>
      <c r="N34" s="91">
        <f t="shared" si="3"/>
        <v>0.21</v>
      </c>
      <c r="O34" s="91">
        <f t="shared" si="3"/>
        <v>0.21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1587161.132</v>
      </c>
      <c r="C2" s="78">
        <v>2915000</v>
      </c>
      <c r="D2" s="78">
        <v>4692000</v>
      </c>
      <c r="E2" s="78">
        <v>3750000</v>
      </c>
      <c r="F2" s="78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1605653.0223999999</v>
      </c>
      <c r="C3" s="78">
        <v>2986000</v>
      </c>
      <c r="D3" s="78">
        <v>4819000</v>
      </c>
      <c r="E3" s="78">
        <v>3827000</v>
      </c>
      <c r="F3" s="78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7">
        <f t="shared" si="2"/>
        <v>2022</v>
      </c>
      <c r="B4" s="77">
        <v>1623562.6835999999</v>
      </c>
      <c r="C4" s="78">
        <v>3061000</v>
      </c>
      <c r="D4" s="78">
        <v>4960000</v>
      </c>
      <c r="E4" s="78">
        <v>3894000</v>
      </c>
      <c r="F4" s="78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7">
        <f t="shared" si="2"/>
        <v>2023</v>
      </c>
      <c r="B5" s="77">
        <v>1640877.1339999998</v>
      </c>
      <c r="C5" s="78">
        <v>3136000</v>
      </c>
      <c r="D5" s="78">
        <v>5111000</v>
      </c>
      <c r="E5" s="78">
        <v>3955000</v>
      </c>
      <c r="F5" s="78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7">
        <f t="shared" si="2"/>
        <v>2024</v>
      </c>
      <c r="B6" s="77">
        <v>1657639.8491999996</v>
      </c>
      <c r="C6" s="78">
        <v>3203000</v>
      </c>
      <c r="D6" s="78">
        <v>5263000</v>
      </c>
      <c r="E6" s="78">
        <v>4019000</v>
      </c>
      <c r="F6" s="78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7">
        <f t="shared" si="2"/>
        <v>2025</v>
      </c>
      <c r="B7" s="77">
        <v>1673835.6839999999</v>
      </c>
      <c r="C7" s="78">
        <v>3256000</v>
      </c>
      <c r="D7" s="78">
        <v>5412000</v>
      </c>
      <c r="E7" s="78">
        <v>4091000</v>
      </c>
      <c r="F7" s="78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7">
        <f t="shared" si="2"/>
        <v>2026</v>
      </c>
      <c r="B8" s="77">
        <v>1691242.8987999998</v>
      </c>
      <c r="C8" s="78">
        <v>3297000</v>
      </c>
      <c r="D8" s="78">
        <v>5560000</v>
      </c>
      <c r="E8" s="78">
        <v>4170000</v>
      </c>
      <c r="F8" s="78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7">
        <f t="shared" si="2"/>
        <v>2027</v>
      </c>
      <c r="B9" s="77">
        <v>1708105.6872</v>
      </c>
      <c r="C9" s="78">
        <v>3325000</v>
      </c>
      <c r="D9" s="78">
        <v>5705000</v>
      </c>
      <c r="E9" s="78">
        <v>4257000</v>
      </c>
      <c r="F9" s="78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7">
        <f t="shared" si="2"/>
        <v>2028</v>
      </c>
      <c r="B10" s="77">
        <v>1724411.1246000002</v>
      </c>
      <c r="C10" s="78">
        <v>3347000</v>
      </c>
      <c r="D10" s="78">
        <v>5843000</v>
      </c>
      <c r="E10" s="78">
        <v>4351000</v>
      </c>
      <c r="F10" s="78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7">
        <f t="shared" si="2"/>
        <v>2029</v>
      </c>
      <c r="B11" s="77">
        <v>1740066.6592000003</v>
      </c>
      <c r="C11" s="78">
        <v>3369000</v>
      </c>
      <c r="D11" s="78">
        <v>5975000</v>
      </c>
      <c r="E11" s="78">
        <v>4458000</v>
      </c>
      <c r="F11" s="78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7">
        <f t="shared" si="2"/>
        <v>2030</v>
      </c>
      <c r="B12" s="77">
        <v>1755088.56</v>
      </c>
      <c r="C12" s="78">
        <v>3399000</v>
      </c>
      <c r="D12" s="78">
        <v>6097000</v>
      </c>
      <c r="E12" s="78">
        <v>4576000</v>
      </c>
      <c r="F12" s="78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7" t="str">
        <f t="shared" si="2"/>
        <v/>
      </c>
      <c r="B13" s="77">
        <v>2845000</v>
      </c>
      <c r="C13" s="78">
        <v>4574000</v>
      </c>
      <c r="D13" s="78">
        <v>3658000</v>
      </c>
      <c r="E13" s="78">
        <v>2334000</v>
      </c>
      <c r="F13" s="78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0.14343270175</v>
      </c>
    </row>
    <row r="4" spans="1:8" ht="15.75" customHeight="1" x14ac:dyDescent="0.25">
      <c r="B4" s="24" t="s">
        <v>7</v>
      </c>
      <c r="C4" s="79">
        <v>0.14371488856846343</v>
      </c>
    </row>
    <row r="5" spans="1:8" ht="15.75" customHeight="1" x14ac:dyDescent="0.25">
      <c r="B5" s="24" t="s">
        <v>8</v>
      </c>
      <c r="C5" s="79">
        <v>0.16599973215676761</v>
      </c>
    </row>
    <row r="6" spans="1:8" ht="15.75" customHeight="1" x14ac:dyDescent="0.25">
      <c r="B6" s="24" t="s">
        <v>10</v>
      </c>
      <c r="C6" s="79">
        <v>9.7650818010940554E-2</v>
      </c>
    </row>
    <row r="7" spans="1:8" ht="15.75" customHeight="1" x14ac:dyDescent="0.25">
      <c r="B7" s="24" t="s">
        <v>13</v>
      </c>
      <c r="C7" s="79">
        <v>9.5367547825889257E-2</v>
      </c>
    </row>
    <row r="8" spans="1:8" ht="15.75" customHeight="1" x14ac:dyDescent="0.25">
      <c r="B8" s="24" t="s">
        <v>14</v>
      </c>
      <c r="C8" s="79">
        <v>4.1847079715980048E-2</v>
      </c>
    </row>
    <row r="9" spans="1:8" ht="15.75" customHeight="1" x14ac:dyDescent="0.25">
      <c r="B9" s="24" t="s">
        <v>27</v>
      </c>
      <c r="C9" s="79">
        <v>0.10454205084719076</v>
      </c>
    </row>
    <row r="10" spans="1:8" ht="15.75" customHeight="1" x14ac:dyDescent="0.25">
      <c r="B10" s="24" t="s">
        <v>15</v>
      </c>
      <c r="C10" s="79">
        <v>0.2074451811247684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0.24193119004761901</v>
      </c>
      <c r="D14" s="79">
        <v>0.24193119004761901</v>
      </c>
      <c r="E14" s="79">
        <v>0.22951824040411301</v>
      </c>
      <c r="F14" s="79">
        <v>0.22951824040411301</v>
      </c>
    </row>
    <row r="15" spans="1:8" ht="15.75" customHeight="1" x14ac:dyDescent="0.25">
      <c r="B15" s="24" t="s">
        <v>16</v>
      </c>
      <c r="C15" s="79">
        <v>0.22027956858130898</v>
      </c>
      <c r="D15" s="79">
        <v>0.22027956858130898</v>
      </c>
      <c r="E15" s="79">
        <v>0.150440742607508</v>
      </c>
      <c r="F15" s="79">
        <v>0.150440742607508</v>
      </c>
    </row>
    <row r="16" spans="1:8" ht="15.75" customHeight="1" x14ac:dyDescent="0.25">
      <c r="B16" s="24" t="s">
        <v>17</v>
      </c>
      <c r="C16" s="79">
        <v>3.8378093164666602E-2</v>
      </c>
      <c r="D16" s="79">
        <v>3.8378093164666602E-2</v>
      </c>
      <c r="E16" s="79">
        <v>3.7370761727355997E-2</v>
      </c>
      <c r="F16" s="79">
        <v>3.7370761727355997E-2</v>
      </c>
    </row>
    <row r="17" spans="1:8" ht="15.75" customHeight="1" x14ac:dyDescent="0.25">
      <c r="B17" s="24" t="s">
        <v>18</v>
      </c>
      <c r="C17" s="79">
        <v>1.0319378811458699E-2</v>
      </c>
      <c r="D17" s="79">
        <v>1.0319378811458699E-2</v>
      </c>
      <c r="E17" s="79">
        <v>3.3349891163221103E-2</v>
      </c>
      <c r="F17" s="79">
        <v>3.3349891163221103E-2</v>
      </c>
    </row>
    <row r="18" spans="1:8" ht="15.75" customHeight="1" x14ac:dyDescent="0.25">
      <c r="B18" s="24" t="s">
        <v>19</v>
      </c>
      <c r="C18" s="79">
        <v>3.1489928878311403E-2</v>
      </c>
      <c r="D18" s="79">
        <v>3.1489928878311403E-2</v>
      </c>
      <c r="E18" s="79">
        <v>4.4117094160548397E-2</v>
      </c>
      <c r="F18" s="79">
        <v>4.4117094160548397E-2</v>
      </c>
    </row>
    <row r="19" spans="1:8" ht="15.75" customHeight="1" x14ac:dyDescent="0.25">
      <c r="B19" s="24" t="s">
        <v>20</v>
      </c>
      <c r="C19" s="79">
        <v>2.8177030138858902E-2</v>
      </c>
      <c r="D19" s="79">
        <v>2.8177030138858902E-2</v>
      </c>
      <c r="E19" s="79">
        <v>3.8900860947871499E-2</v>
      </c>
      <c r="F19" s="79">
        <v>3.8900860947871499E-2</v>
      </c>
    </row>
    <row r="20" spans="1:8" ht="15.75" customHeight="1" x14ac:dyDescent="0.25">
      <c r="B20" s="24" t="s">
        <v>21</v>
      </c>
      <c r="C20" s="79">
        <v>0.123868612607145</v>
      </c>
      <c r="D20" s="79">
        <v>0.123868612607145</v>
      </c>
      <c r="E20" s="79">
        <v>6.0346322155525697E-2</v>
      </c>
      <c r="F20" s="79">
        <v>6.0346322155525697E-2</v>
      </c>
    </row>
    <row r="21" spans="1:8" ht="15.75" customHeight="1" x14ac:dyDescent="0.25">
      <c r="B21" s="24" t="s">
        <v>22</v>
      </c>
      <c r="C21" s="79">
        <v>2.2851722711242001E-2</v>
      </c>
      <c r="D21" s="79">
        <v>2.2851722711242001E-2</v>
      </c>
      <c r="E21" s="79">
        <v>6.2051994714039597E-2</v>
      </c>
      <c r="F21" s="79">
        <v>6.2051994714039597E-2</v>
      </c>
    </row>
    <row r="22" spans="1:8" ht="15.75" customHeight="1" x14ac:dyDescent="0.25">
      <c r="B22" s="24" t="s">
        <v>23</v>
      </c>
      <c r="C22" s="79">
        <v>0.28270447505938945</v>
      </c>
      <c r="D22" s="79">
        <v>0.28270447505938945</v>
      </c>
      <c r="E22" s="79">
        <v>0.34390409211981676</v>
      </c>
      <c r="F22" s="79">
        <v>0.34390409211981676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8.4499999999999992E-2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0.1474</v>
      </c>
    </row>
    <row r="29" spans="1:8" ht="15.75" customHeight="1" x14ac:dyDescent="0.25">
      <c r="B29" s="24" t="s">
        <v>41</v>
      </c>
      <c r="C29" s="79">
        <v>0.1618</v>
      </c>
    </row>
    <row r="30" spans="1:8" ht="15.75" customHeight="1" x14ac:dyDescent="0.25">
      <c r="B30" s="24" t="s">
        <v>42</v>
      </c>
      <c r="C30" s="79">
        <v>9.9499999999999991E-2</v>
      </c>
    </row>
    <row r="31" spans="1:8" ht="15.75" customHeight="1" x14ac:dyDescent="0.25">
      <c r="B31" s="24" t="s">
        <v>43</v>
      </c>
      <c r="C31" s="79">
        <v>0.10539999999999999</v>
      </c>
    </row>
    <row r="32" spans="1:8" ht="15.75" customHeight="1" x14ac:dyDescent="0.25">
      <c r="B32" s="24" t="s">
        <v>44</v>
      </c>
      <c r="C32" s="79">
        <v>1.8100000000000002E-2</v>
      </c>
    </row>
    <row r="33" spans="2:3" ht="15.75" customHeight="1" x14ac:dyDescent="0.25">
      <c r="B33" s="24" t="s">
        <v>45</v>
      </c>
      <c r="C33" s="79">
        <v>8.1099999999999992E-2</v>
      </c>
    </row>
    <row r="34" spans="2:3" ht="15.75" customHeight="1" x14ac:dyDescent="0.25">
      <c r="B34" s="24" t="s">
        <v>46</v>
      </c>
      <c r="C34" s="79">
        <v>0.29429999999776485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0.67988613248888885</v>
      </c>
      <c r="D2" s="80">
        <v>0.67988613248888885</v>
      </c>
      <c r="E2" s="80">
        <v>0.60779526435087716</v>
      </c>
      <c r="F2" s="80">
        <v>0.40260568745664738</v>
      </c>
      <c r="G2" s="80">
        <v>0.38882783477124172</v>
      </c>
    </row>
    <row r="3" spans="1:15" ht="15.75" customHeight="1" x14ac:dyDescent="0.25">
      <c r="A3" s="5"/>
      <c r="B3" s="11" t="s">
        <v>118</v>
      </c>
      <c r="C3" s="80">
        <v>0.20435883751111109</v>
      </c>
      <c r="D3" s="80">
        <v>0.20435883751111109</v>
      </c>
      <c r="E3" s="80">
        <v>0.23994527564912282</v>
      </c>
      <c r="F3" s="80">
        <v>0.28360893254335262</v>
      </c>
      <c r="G3" s="80">
        <v>0.32669555189542482</v>
      </c>
    </row>
    <row r="4" spans="1:15" ht="15.75" customHeight="1" x14ac:dyDescent="0.25">
      <c r="A4" s="5"/>
      <c r="B4" s="11" t="s">
        <v>116</v>
      </c>
      <c r="C4" s="81">
        <v>8.3343621600000001E-2</v>
      </c>
      <c r="D4" s="81">
        <v>8.3343621600000001E-2</v>
      </c>
      <c r="E4" s="81">
        <v>0.10845879342465753</v>
      </c>
      <c r="F4" s="81">
        <v>0.21157515850162864</v>
      </c>
      <c r="G4" s="81">
        <v>0.19694534769230768</v>
      </c>
    </row>
    <row r="5" spans="1:15" ht="15.75" customHeight="1" x14ac:dyDescent="0.25">
      <c r="A5" s="5"/>
      <c r="B5" s="11" t="s">
        <v>119</v>
      </c>
      <c r="C5" s="81">
        <v>3.2411408399999994E-2</v>
      </c>
      <c r="D5" s="81">
        <v>3.2411408399999994E-2</v>
      </c>
      <c r="E5" s="81">
        <v>4.3800666575342463E-2</v>
      </c>
      <c r="F5" s="81">
        <v>0.10221022149837135</v>
      </c>
      <c r="G5" s="81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0.87521734769055037</v>
      </c>
      <c r="D8" s="80">
        <v>0.87521734769055037</v>
      </c>
      <c r="E8" s="80">
        <v>0.78618528423529421</v>
      </c>
      <c r="F8" s="80">
        <v>0.80383166083245516</v>
      </c>
      <c r="G8" s="80">
        <v>0.82625723885990321</v>
      </c>
    </row>
    <row r="9" spans="1:15" ht="15.75" customHeight="1" x14ac:dyDescent="0.25">
      <c r="B9" s="7" t="s">
        <v>121</v>
      </c>
      <c r="C9" s="80">
        <v>8.5825190309449628E-2</v>
      </c>
      <c r="D9" s="80">
        <v>8.5825190309449628E-2</v>
      </c>
      <c r="E9" s="80">
        <v>0.14195012076470589</v>
      </c>
      <c r="F9" s="80">
        <v>0.14379100516754478</v>
      </c>
      <c r="G9" s="80">
        <v>0.14004359980676331</v>
      </c>
    </row>
    <row r="10" spans="1:15" ht="15.75" customHeight="1" x14ac:dyDescent="0.25">
      <c r="B10" s="7" t="s">
        <v>122</v>
      </c>
      <c r="C10" s="81">
        <v>2.4362700999999997E-2</v>
      </c>
      <c r="D10" s="81">
        <v>2.4362700999999997E-2</v>
      </c>
      <c r="E10" s="81">
        <v>5.2398315999999993E-2</v>
      </c>
      <c r="F10" s="81">
        <v>3.8197400999999999E-2</v>
      </c>
      <c r="G10" s="81">
        <v>2.7598143833333335E-2</v>
      </c>
    </row>
    <row r="11" spans="1:15" ht="15.75" customHeight="1" x14ac:dyDescent="0.25">
      <c r="B11" s="7" t="s">
        <v>123</v>
      </c>
      <c r="C11" s="81">
        <v>1.4594761000000001E-2</v>
      </c>
      <c r="D11" s="81">
        <v>1.4594761000000001E-2</v>
      </c>
      <c r="E11" s="81">
        <v>1.9466279E-2</v>
      </c>
      <c r="F11" s="81">
        <v>1.4179933E-2</v>
      </c>
      <c r="G11" s="81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0.47979364849999995</v>
      </c>
      <c r="D14" s="82">
        <v>0.49362246556400002</v>
      </c>
      <c r="E14" s="82">
        <v>0.49362246556400002</v>
      </c>
      <c r="F14" s="82">
        <v>0.38918518062499996</v>
      </c>
      <c r="G14" s="82">
        <v>0.38918518062499996</v>
      </c>
      <c r="H14" s="83">
        <v>0.38200000000000001</v>
      </c>
      <c r="I14" s="83">
        <v>0.38200000000000001</v>
      </c>
      <c r="J14" s="83">
        <v>0.38200000000000001</v>
      </c>
      <c r="K14" s="83">
        <v>0.38200000000000001</v>
      </c>
      <c r="L14" s="83">
        <v>0.317924235798</v>
      </c>
      <c r="M14" s="83">
        <v>0.240100790871</v>
      </c>
      <c r="N14" s="83">
        <v>0.222011039194</v>
      </c>
      <c r="O14" s="83">
        <v>0.22779070201999999</v>
      </c>
    </row>
    <row r="15" spans="1:15" ht="15.75" customHeight="1" x14ac:dyDescent="0.25">
      <c r="B15" s="16" t="s">
        <v>68</v>
      </c>
      <c r="C15" s="80">
        <f>iron_deficiency_anaemia*C14</f>
        <v>0.14648899148587108</v>
      </c>
      <c r="D15" s="80">
        <f t="shared" ref="D15:O15" si="0">iron_deficiency_anaemia*D14</f>
        <v>0.15071115964395576</v>
      </c>
      <c r="E15" s="80">
        <f t="shared" si="0"/>
        <v>0.15071115964395576</v>
      </c>
      <c r="F15" s="80">
        <f t="shared" si="0"/>
        <v>0.11882471722841662</v>
      </c>
      <c r="G15" s="80">
        <f t="shared" si="0"/>
        <v>0.11882471722841662</v>
      </c>
      <c r="H15" s="80">
        <f t="shared" si="0"/>
        <v>0.11663096191987785</v>
      </c>
      <c r="I15" s="80">
        <f t="shared" si="0"/>
        <v>0.11663096191987785</v>
      </c>
      <c r="J15" s="80">
        <f t="shared" si="0"/>
        <v>0.11663096191987785</v>
      </c>
      <c r="K15" s="80">
        <f t="shared" si="0"/>
        <v>0.11663096191987785</v>
      </c>
      <c r="L15" s="80">
        <f t="shared" si="0"/>
        <v>9.7067563975818852E-2</v>
      </c>
      <c r="M15" s="80">
        <f t="shared" si="0"/>
        <v>7.3306770149236006E-2</v>
      </c>
      <c r="N15" s="80">
        <f t="shared" si="0"/>
        <v>6.7783667691172569E-2</v>
      </c>
      <c r="O15" s="80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0.84099999999999997</v>
      </c>
      <c r="D2" s="81">
        <v>0.58700000000000008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9.0999999999999998E-2</v>
      </c>
      <c r="D3" s="81">
        <v>0.14499999999999999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6.4000000000000001E-2</v>
      </c>
      <c r="D4" s="81">
        <v>0.26400000000000001</v>
      </c>
      <c r="E4" s="81">
        <v>0.98099999999999998</v>
      </c>
      <c r="F4" s="81">
        <v>0.754</v>
      </c>
      <c r="G4" s="81">
        <v>0</v>
      </c>
    </row>
    <row r="5" spans="1:7" x14ac:dyDescent="0.25">
      <c r="B5" s="43" t="s">
        <v>169</v>
      </c>
      <c r="C5" s="80">
        <f>1-SUM(C2:C4)</f>
        <v>4.0000000000000036E-3</v>
      </c>
      <c r="D5" s="80">
        <f>1-SUM(D2:D4)</f>
        <v>3.9999999999998925E-3</v>
      </c>
      <c r="E5" s="80">
        <f>1-SUM(E2:E4)</f>
        <v>1.9000000000000017E-2</v>
      </c>
      <c r="F5" s="80">
        <f>1-SUM(F2:F4)</f>
        <v>0.246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0.33828000000000003</v>
      </c>
      <c r="D2" s="143">
        <v>0.33374000000000004</v>
      </c>
      <c r="E2" s="143">
        <v>0.32835999999999999</v>
      </c>
      <c r="F2" s="143">
        <v>0.32303999999999999</v>
      </c>
      <c r="G2" s="143">
        <v>0.31780000000000003</v>
      </c>
      <c r="H2" s="143">
        <v>0.31267</v>
      </c>
      <c r="I2" s="143">
        <v>0.30763999999999997</v>
      </c>
      <c r="J2" s="143">
        <v>0.30271999999999999</v>
      </c>
      <c r="K2" s="143">
        <v>0.29786999999999997</v>
      </c>
      <c r="L2" s="143">
        <v>0.29307</v>
      </c>
      <c r="M2" s="143">
        <v>0.28832999999999998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4.9690000000000005E-2</v>
      </c>
      <c r="D4" s="143">
        <v>4.8799999999999996E-2</v>
      </c>
      <c r="E4" s="143">
        <v>4.7939999999999997E-2</v>
      </c>
      <c r="F4" s="143">
        <v>4.7100000000000003E-2</v>
      </c>
      <c r="G4" s="143">
        <v>4.6269999999999999E-2</v>
      </c>
      <c r="H4" s="143">
        <v>4.546E-2</v>
      </c>
      <c r="I4" s="143">
        <v>4.4669999999999994E-2</v>
      </c>
      <c r="J4" s="143">
        <v>4.3880000000000002E-2</v>
      </c>
      <c r="K4" s="143">
        <v>4.3120000000000006E-2</v>
      </c>
      <c r="L4" s="143">
        <v>4.2369999999999998E-2</v>
      </c>
      <c r="M4" s="143">
        <v>4.163E-2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0.38200000000000001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0.317924235798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0.58700000000000008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39.511000000000003</v>
      </c>
      <c r="D13" s="142">
        <v>38.198999999999998</v>
      </c>
      <c r="E13" s="142">
        <v>36.982999999999997</v>
      </c>
      <c r="F13" s="142">
        <v>35.823</v>
      </c>
      <c r="G13" s="142">
        <v>34.697000000000003</v>
      </c>
      <c r="H13" s="142">
        <v>33.652000000000001</v>
      </c>
      <c r="I13" s="142">
        <v>32.639000000000003</v>
      </c>
      <c r="J13" s="142">
        <v>31.792000000000002</v>
      </c>
      <c r="K13" s="142">
        <v>30.809000000000001</v>
      </c>
      <c r="L13" s="142">
        <v>30.018999999999998</v>
      </c>
      <c r="M13" s="142">
        <v>29.21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5.0999999999999996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40.879820199899122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42.587828233476408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145.53597653646884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0.73760406945451973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1.16502967548697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1.16502967548697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1.16502967548697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1.16502967548697</v>
      </c>
      <c r="E13" s="86" t="s">
        <v>202</v>
      </c>
    </row>
    <row r="14" spans="1:5" ht="15.75" customHeight="1" x14ac:dyDescent="0.25">
      <c r="A14" s="11" t="s">
        <v>187</v>
      </c>
      <c r="B14" s="85">
        <v>7.4999999999999997E-2</v>
      </c>
      <c r="C14" s="85">
        <v>0.95</v>
      </c>
      <c r="D14" s="149">
        <v>13.605540133496996</v>
      </c>
      <c r="E14" s="86" t="s">
        <v>202</v>
      </c>
    </row>
    <row r="15" spans="1:5" ht="15.75" customHeight="1" x14ac:dyDescent="0.25">
      <c r="A15" s="11" t="s">
        <v>209</v>
      </c>
      <c r="B15" s="85">
        <v>7.4999999999999997E-2</v>
      </c>
      <c r="C15" s="85">
        <v>0.95</v>
      </c>
      <c r="D15" s="149">
        <v>13.605540133496996</v>
      </c>
      <c r="E15" s="86" t="s">
        <v>202</v>
      </c>
    </row>
    <row r="16" spans="1:5" ht="15.75" customHeight="1" x14ac:dyDescent="0.25">
      <c r="A16" s="52" t="s">
        <v>57</v>
      </c>
      <c r="B16" s="85">
        <v>0.34700000000000003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0.34477724433097362</v>
      </c>
      <c r="E17" s="86" t="s">
        <v>202</v>
      </c>
    </row>
    <row r="18" spans="1:5" ht="16.05" customHeight="1" x14ac:dyDescent="0.25">
      <c r="A18" s="52" t="s">
        <v>173</v>
      </c>
      <c r="B18" s="85">
        <v>0.40899999999999997</v>
      </c>
      <c r="C18" s="85">
        <v>0.95</v>
      </c>
      <c r="D18" s="149">
        <v>3.4360491508281288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6.5000333405857589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23.252969186930077</v>
      </c>
      <c r="E22" s="86" t="s">
        <v>202</v>
      </c>
    </row>
    <row r="23" spans="1:5" ht="15.75" customHeight="1" x14ac:dyDescent="0.25">
      <c r="A23" s="52" t="s">
        <v>34</v>
      </c>
      <c r="B23" s="85">
        <v>0.625</v>
      </c>
      <c r="C23" s="85">
        <v>0.95</v>
      </c>
      <c r="D23" s="149">
        <v>4.5021845672301692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19.604300185096708</v>
      </c>
      <c r="E24" s="86" t="s">
        <v>202</v>
      </c>
    </row>
    <row r="25" spans="1:5" ht="15.75" customHeight="1" x14ac:dyDescent="0.25">
      <c r="A25" s="52" t="s">
        <v>87</v>
      </c>
      <c r="B25" s="85">
        <v>0.42899999999999999</v>
      </c>
      <c r="C25" s="85">
        <v>0.95</v>
      </c>
      <c r="D25" s="149">
        <v>19.604967809244489</v>
      </c>
      <c r="E25" s="86" t="s">
        <v>202</v>
      </c>
    </row>
    <row r="26" spans="1:5" ht="15.75" customHeight="1" x14ac:dyDescent="0.25">
      <c r="A26" s="52" t="s">
        <v>137</v>
      </c>
      <c r="B26" s="85">
        <v>7.4999999999999997E-2</v>
      </c>
      <c r="C26" s="85">
        <v>0.95</v>
      </c>
      <c r="D26" s="149">
        <v>4.6605579529810264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4.7024289063275004</v>
      </c>
      <c r="E27" s="86" t="s">
        <v>202</v>
      </c>
    </row>
    <row r="28" spans="1:5" ht="15.75" customHeight="1" x14ac:dyDescent="0.25">
      <c r="A28" s="52" t="s">
        <v>84</v>
      </c>
      <c r="B28" s="85">
        <v>0.53799999999999992</v>
      </c>
      <c r="C28" s="85">
        <v>0.95</v>
      </c>
      <c r="D28" s="149">
        <v>0.67687764163804065</v>
      </c>
      <c r="E28" s="86" t="s">
        <v>202</v>
      </c>
    </row>
    <row r="29" spans="1:5" ht="15.75" customHeight="1" x14ac:dyDescent="0.25">
      <c r="A29" s="52" t="s">
        <v>58</v>
      </c>
      <c r="B29" s="85">
        <v>0.40899999999999997</v>
      </c>
      <c r="C29" s="85">
        <v>0.95</v>
      </c>
      <c r="D29" s="149">
        <v>74.50666362993276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149">
        <v>190.49407924898159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190.49407924898159</v>
      </c>
      <c r="E31" s="86" t="s">
        <v>202</v>
      </c>
    </row>
    <row r="32" spans="1:5" ht="15.75" customHeight="1" x14ac:dyDescent="0.25">
      <c r="A32" s="52" t="s">
        <v>28</v>
      </c>
      <c r="B32" s="85">
        <v>0.41</v>
      </c>
      <c r="C32" s="85">
        <v>0.95</v>
      </c>
      <c r="D32" s="149">
        <v>0.69599993724824682</v>
      </c>
      <c r="E32" s="86" t="s">
        <v>202</v>
      </c>
    </row>
    <row r="33" spans="1:6" ht="15.75" customHeight="1" x14ac:dyDescent="0.25">
      <c r="A33" s="52" t="s">
        <v>83</v>
      </c>
      <c r="B33" s="85">
        <v>0.49700000000000005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0.83099999999999996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0.30099999999999999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0.63200000000000001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8.1000000000000003E-2</v>
      </c>
      <c r="C38" s="85">
        <v>0.95</v>
      </c>
      <c r="D38" s="149">
        <v>1.8890303640475914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0.71878449284231782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2020-07-16T02:34:56Z</dcterms:modified>
</cp:coreProperties>
</file>