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E9DFAD3-CD4D-4B6D-99F3-67AD320FB1FD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G9" i="2"/>
  <c r="I9" i="2" s="1"/>
  <c r="G10" i="2"/>
  <c r="I10" i="2" s="1"/>
  <c r="G11" i="2"/>
  <c r="G12" i="2"/>
  <c r="I12" i="2" s="1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1" i="2"/>
  <c r="I3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<sst xmlns="http://schemas.openxmlformats.org/spreadsheetml/2006/main" count="1120" uniqueCount="273">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</sst>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727170</v>
      </c>
    </row>
    <row r="8" spans="1:3" ht="15" customHeight="1" x14ac:dyDescent="0.25">
      <c r="B8" s="7" t="s">
        <v>106</v>
      </c>
      <c r="C8" s="70">
        <v>0.40899999999999997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0.14480130195617702</v>
      </c>
    </row>
    <row r="11" spans="1:3" ht="15" customHeight="1" x14ac:dyDescent="0.25">
      <c r="B11" s="7" t="s">
        <v>108</v>
      </c>
      <c r="C11" s="70">
        <v>0.78099999999999992</v>
      </c>
    </row>
    <row r="12" spans="1:3" ht="15" customHeight="1" x14ac:dyDescent="0.25">
      <c r="B12" s="7" t="s">
        <v>109</v>
      </c>
      <c r="C12" s="70">
        <v>0.50700000000000001</v>
      </c>
    </row>
    <row r="13" spans="1:3" ht="15" customHeight="1" x14ac:dyDescent="0.25">
      <c r="B13" s="7" t="s">
        <v>110</v>
      </c>
      <c r="C13" s="70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0.1414</v>
      </c>
    </row>
    <row r="24" spans="1:3" ht="15" customHeight="1" x14ac:dyDescent="0.25">
      <c r="B24" s="20" t="s">
        <v>102</v>
      </c>
      <c r="C24" s="71">
        <v>0.44040000000000007</v>
      </c>
    </row>
    <row r="25" spans="1:3" ht="15" customHeight="1" x14ac:dyDescent="0.25">
      <c r="B25" s="20" t="s">
        <v>103</v>
      </c>
      <c r="C25" s="71">
        <v>0.33069999999999999</v>
      </c>
    </row>
    <row r="26" spans="1:3" ht="15" customHeight="1" x14ac:dyDescent="0.25">
      <c r="B26" s="20" t="s">
        <v>104</v>
      </c>
      <c r="C26" s="71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0.22800000000000001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0.10300000000000001</v>
      </c>
    </row>
    <row r="32" spans="1:3" ht="14.25" customHeight="1" x14ac:dyDescent="0.25">
      <c r="B32" s="30" t="s">
        <v>78</v>
      </c>
      <c r="C32" s="73">
        <v>0.61299999999999999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25.1</v>
      </c>
    </row>
    <row r="38" spans="1:5" ht="15" customHeight="1" x14ac:dyDescent="0.25">
      <c r="B38" s="16" t="s">
        <v>91</v>
      </c>
      <c r="C38" s="75">
        <v>55.9</v>
      </c>
      <c r="D38" s="17"/>
      <c r="E38" s="18"/>
    </row>
    <row r="39" spans="1:5" ht="15" customHeight="1" x14ac:dyDescent="0.25">
      <c r="B39" s="16" t="s">
        <v>90</v>
      </c>
      <c r="C39" s="75">
        <v>74.7</v>
      </c>
      <c r="D39" s="17"/>
      <c r="E39" s="17"/>
    </row>
    <row r="40" spans="1:5" ht="15" customHeight="1" x14ac:dyDescent="0.25">
      <c r="B40" s="16" t="s">
        <v>171</v>
      </c>
      <c r="C40" s="75">
        <v>7.25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0.1166</v>
      </c>
      <c r="D46" s="17"/>
    </row>
    <row r="47" spans="1:5" ht="15.75" customHeight="1" x14ac:dyDescent="0.25">
      <c r="B47" s="16" t="s">
        <v>12</v>
      </c>
      <c r="C47" s="71">
        <v>0.21969999999999998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3.2252205104500002</v>
      </c>
      <c r="D51" s="17"/>
    </row>
    <row r="52" spans="1:4" ht="15" customHeight="1" x14ac:dyDescent="0.25">
      <c r="B52" s="16" t="s">
        <v>125</v>
      </c>
      <c r="C52" s="76">
        <v>3.8883577861199998</v>
      </c>
    </row>
    <row r="53" spans="1:4" ht="15.75" customHeight="1" x14ac:dyDescent="0.25">
      <c r="B53" s="16" t="s">
        <v>126</v>
      </c>
      <c r="C53" s="76">
        <v>3.8883577861199998</v>
      </c>
    </row>
    <row r="54" spans="1:4" ht="15.75" customHeight="1" x14ac:dyDescent="0.25">
      <c r="B54" s="16" t="s">
        <v>127</v>
      </c>
      <c r="C54" s="76">
        <v>3.4915507909699999</v>
      </c>
    </row>
    <row r="55" spans="1:4" ht="15.75" customHeight="1" x14ac:dyDescent="0.25">
      <c r="B55" s="16" t="s">
        <v>128</v>
      </c>
      <c r="C55" s="76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0.4494895981763255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0.40899999999999997</v>
      </c>
      <c r="E2" s="91">
        <f>food_insecure</f>
        <v>0.40899999999999997</v>
      </c>
      <c r="F2" s="91">
        <f>food_insecure</f>
        <v>0.40899999999999997</v>
      </c>
      <c r="G2" s="91">
        <f>food_insecure</f>
        <v>0.40899999999999997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0.40899999999999997</v>
      </c>
      <c r="F5" s="91">
        <f>food_insecure</f>
        <v>0.40899999999999997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3.2252205104500002</v>
      </c>
      <c r="D7" s="91">
        <f>diarrhoea_1_5mo</f>
        <v>3.8883577861199998</v>
      </c>
      <c r="E7" s="91">
        <f>diarrhoea_6_11mo</f>
        <v>3.8883577861199998</v>
      </c>
      <c r="F7" s="91">
        <f>diarrhoea_12_23mo</f>
        <v>3.4915507909699999</v>
      </c>
      <c r="G7" s="91">
        <f>diarrhoea_24_59mo</f>
        <v>3.4915507909699999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0.40899999999999997</v>
      </c>
      <c r="F8" s="91">
        <f>food_insecure</f>
        <v>0.40899999999999997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3.2252205104500002</v>
      </c>
      <c r="D12" s="91">
        <f>diarrhoea_1_5mo</f>
        <v>3.8883577861199998</v>
      </c>
      <c r="E12" s="91">
        <f>diarrhoea_6_11mo</f>
        <v>3.8883577861199998</v>
      </c>
      <c r="F12" s="91">
        <f>diarrhoea_12_23mo</f>
        <v>3.4915507909699999</v>
      </c>
      <c r="G12" s="91">
        <f>diarrhoea_24_59mo</f>
        <v>3.4915507909699999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0.40899999999999997</v>
      </c>
      <c r="I15" s="91">
        <f>food_insecure</f>
        <v>0.40899999999999997</v>
      </c>
      <c r="J15" s="91">
        <f>food_insecure</f>
        <v>0.40899999999999997</v>
      </c>
      <c r="K15" s="91">
        <f>food_insecure</f>
        <v>0.40899999999999997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0.78099999999999992</v>
      </c>
      <c r="I18" s="91">
        <f>frac_PW_health_facility</f>
        <v>0.78099999999999992</v>
      </c>
      <c r="J18" s="91">
        <f>frac_PW_health_facility</f>
        <v>0.78099999999999992</v>
      </c>
      <c r="K18" s="91">
        <f>frac_PW_health_facility</f>
        <v>0.78099999999999992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1</v>
      </c>
      <c r="I19" s="91">
        <f>frac_malaria_risk</f>
        <v>1</v>
      </c>
      <c r="J19" s="91">
        <f>frac_malaria_risk</f>
        <v>1</v>
      </c>
      <c r="K19" s="91">
        <f>frac_malaria_risk</f>
        <v>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0.628</v>
      </c>
      <c r="M24" s="91">
        <f>famplan_unmet_need</f>
        <v>0.628</v>
      </c>
      <c r="N24" s="91">
        <f>famplan_unmet_need</f>
        <v>0.628</v>
      </c>
      <c r="O24" s="91">
        <f>famplan_unmet_need</f>
        <v>0.628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0.49250037821645715</v>
      </c>
      <c r="M25" s="91">
        <f>(1-food_insecure)*(0.49)+food_insecure*(0.7)</f>
        <v>0.5758899999999999</v>
      </c>
      <c r="N25" s="91">
        <f>(1-food_insecure)*(0.49)+food_insecure*(0.7)</f>
        <v>0.5758899999999999</v>
      </c>
      <c r="O25" s="91">
        <f>(1-food_insecure)*(0.49)+food_insecure*(0.7)</f>
        <v>0.5758899999999999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0.21107159066419592</v>
      </c>
      <c r="M26" s="91">
        <f>(1-food_insecure)*(0.21)+food_insecure*(0.3)</f>
        <v>0.24680999999999997</v>
      </c>
      <c r="N26" s="91">
        <f>(1-food_insecure)*(0.21)+food_insecure*(0.3)</f>
        <v>0.24680999999999997</v>
      </c>
      <c r="O26" s="91">
        <f>(1-food_insecure)*(0.21)+food_insecure*(0.3)</f>
        <v>0.24680999999999997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0.1516267291631698</v>
      </c>
      <c r="M27" s="91">
        <f>(1-food_insecure)*(0.3)</f>
        <v>0.17729999999999999</v>
      </c>
      <c r="N27" s="91">
        <f>(1-food_insecure)*(0.3)</f>
        <v>0.17729999999999999</v>
      </c>
      <c r="O27" s="91">
        <f>(1-food_insecure)*(0.3)</f>
        <v>0.17729999999999999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0.14480130195617702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1</v>
      </c>
      <c r="D34" s="91">
        <f t="shared" si="3"/>
        <v>1</v>
      </c>
      <c r="E34" s="91">
        <f t="shared" si="3"/>
        <v>1</v>
      </c>
      <c r="F34" s="91">
        <f t="shared" si="3"/>
        <v>1</v>
      </c>
      <c r="G34" s="91">
        <f t="shared" si="3"/>
        <v>1</v>
      </c>
      <c r="H34" s="91">
        <f t="shared" si="3"/>
        <v>1</v>
      </c>
      <c r="I34" s="91">
        <f t="shared" si="3"/>
        <v>1</v>
      </c>
      <c r="J34" s="91">
        <f t="shared" si="3"/>
        <v>1</v>
      </c>
      <c r="K34" s="91">
        <f t="shared" si="3"/>
        <v>1</v>
      </c>
      <c r="L34" s="91">
        <f t="shared" si="3"/>
        <v>1</v>
      </c>
      <c r="M34" s="91">
        <f t="shared" si="3"/>
        <v>1</v>
      </c>
      <c r="N34" s="91">
        <f t="shared" si="3"/>
        <v>1</v>
      </c>
      <c r="O34" s="91">
        <f t="shared" si="3"/>
        <v>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167758.272</v>
      </c>
      <c r="C2" s="78">
        <v>273000</v>
      </c>
      <c r="D2" s="78">
        <v>418000</v>
      </c>
      <c r="E2" s="78">
        <v>312000</v>
      </c>
      <c r="F2" s="78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170206.37760000004</v>
      </c>
      <c r="C3" s="78">
        <v>280000</v>
      </c>
      <c r="D3" s="78">
        <v>432000</v>
      </c>
      <c r="E3" s="78">
        <v>318000</v>
      </c>
      <c r="F3" s="78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7">
        <f t="shared" si="2"/>
        <v>2022</v>
      </c>
      <c r="B4" s="77">
        <v>172665.00280000005</v>
      </c>
      <c r="C4" s="78">
        <v>286000</v>
      </c>
      <c r="D4" s="78">
        <v>447000</v>
      </c>
      <c r="E4" s="78">
        <v>325000</v>
      </c>
      <c r="F4" s="78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7">
        <f t="shared" si="2"/>
        <v>2023</v>
      </c>
      <c r="B5" s="77">
        <v>175099.26240000004</v>
      </c>
      <c r="C5" s="78">
        <v>292000</v>
      </c>
      <c r="D5" s="78">
        <v>463000</v>
      </c>
      <c r="E5" s="78">
        <v>332000</v>
      </c>
      <c r="F5" s="78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7">
        <f t="shared" si="2"/>
        <v>2024</v>
      </c>
      <c r="B6" s="77">
        <v>177538.6624</v>
      </c>
      <c r="C6" s="78">
        <v>298000</v>
      </c>
      <c r="D6" s="78">
        <v>480000</v>
      </c>
      <c r="E6" s="78">
        <v>340000</v>
      </c>
      <c r="F6" s="78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7">
        <f t="shared" si="2"/>
        <v>2025</v>
      </c>
      <c r="B7" s="77">
        <v>179948.99</v>
      </c>
      <c r="C7" s="78">
        <v>304000</v>
      </c>
      <c r="D7" s="78">
        <v>495000</v>
      </c>
      <c r="E7" s="78">
        <v>348000</v>
      </c>
      <c r="F7" s="78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7">
        <f t="shared" si="2"/>
        <v>2026</v>
      </c>
      <c r="B8" s="77">
        <v>182367.3542</v>
      </c>
      <c r="C8" s="78">
        <v>309000</v>
      </c>
      <c r="D8" s="78">
        <v>510000</v>
      </c>
      <c r="E8" s="78">
        <v>357000</v>
      </c>
      <c r="F8" s="78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7">
        <f t="shared" si="2"/>
        <v>2027</v>
      </c>
      <c r="B9" s="77">
        <v>184752.33960000001</v>
      </c>
      <c r="C9" s="78">
        <v>314000</v>
      </c>
      <c r="D9" s="78">
        <v>525000</v>
      </c>
      <c r="E9" s="78">
        <v>367000</v>
      </c>
      <c r="F9" s="78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7">
        <f t="shared" si="2"/>
        <v>2028</v>
      </c>
      <c r="B10" s="77">
        <v>187101.93739999997</v>
      </c>
      <c r="C10" s="78">
        <v>319000</v>
      </c>
      <c r="D10" s="78">
        <v>540000</v>
      </c>
      <c r="E10" s="78">
        <v>378000</v>
      </c>
      <c r="F10" s="78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7">
        <f t="shared" si="2"/>
        <v>2029</v>
      </c>
      <c r="B11" s="77">
        <v>189414.13879999999</v>
      </c>
      <c r="C11" s="78">
        <v>325000</v>
      </c>
      <c r="D11" s="78">
        <v>552000</v>
      </c>
      <c r="E11" s="78">
        <v>391000</v>
      </c>
      <c r="F11" s="78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7">
        <f t="shared" si="2"/>
        <v>2030</v>
      </c>
      <c r="B12" s="77">
        <v>191686.935</v>
      </c>
      <c r="C12" s="78">
        <v>330000</v>
      </c>
      <c r="D12" s="78">
        <v>566000</v>
      </c>
      <c r="E12" s="78">
        <v>405000</v>
      </c>
      <c r="F12" s="78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7" t="str">
        <f t="shared" si="2"/>
        <v/>
      </c>
      <c r="B13" s="77">
        <v>266000</v>
      </c>
      <c r="C13" s="78">
        <v>404000</v>
      </c>
      <c r="D13" s="78">
        <v>305000</v>
      </c>
      <c r="E13" s="78">
        <v>213000</v>
      </c>
      <c r="F13" s="78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5.6962445249999993E-2</v>
      </c>
    </row>
    <row r="4" spans="1:8" ht="15.75" customHeight="1" x14ac:dyDescent="0.25">
      <c r="B4" s="24" t="s">
        <v>7</v>
      </c>
      <c r="C4" s="79">
        <v>0.17981570832398744</v>
      </c>
    </row>
    <row r="5" spans="1:8" ht="15.75" customHeight="1" x14ac:dyDescent="0.25">
      <c r="B5" s="24" t="s">
        <v>8</v>
      </c>
      <c r="C5" s="79">
        <v>8.9580493708815101E-2</v>
      </c>
    </row>
    <row r="6" spans="1:8" ht="15.75" customHeight="1" x14ac:dyDescent="0.25">
      <c r="B6" s="24" t="s">
        <v>10</v>
      </c>
      <c r="C6" s="79">
        <v>0.13661405949195063</v>
      </c>
    </row>
    <row r="7" spans="1:8" ht="15.75" customHeight="1" x14ac:dyDescent="0.25">
      <c r="B7" s="24" t="s">
        <v>13</v>
      </c>
      <c r="C7" s="79">
        <v>0.14513937667535778</v>
      </c>
    </row>
    <row r="8" spans="1:8" ht="15.75" customHeight="1" x14ac:dyDescent="0.25">
      <c r="B8" s="24" t="s">
        <v>14</v>
      </c>
      <c r="C8" s="79">
        <v>5.2379295925648875E-3</v>
      </c>
    </row>
    <row r="9" spans="1:8" ht="15.75" customHeight="1" x14ac:dyDescent="0.25">
      <c r="B9" s="24" t="s">
        <v>27</v>
      </c>
      <c r="C9" s="79">
        <v>6.8159146012332694E-2</v>
      </c>
    </row>
    <row r="10" spans="1:8" ht="15.75" customHeight="1" x14ac:dyDescent="0.25">
      <c r="B10" s="24" t="s">
        <v>15</v>
      </c>
      <c r="C10" s="79">
        <v>0.31849084094499158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0.17569163586101097</v>
      </c>
      <c r="D14" s="79">
        <v>0.17569163586101097</v>
      </c>
      <c r="E14" s="79">
        <v>0.14904897674179199</v>
      </c>
      <c r="F14" s="79">
        <v>0.14904897674179199</v>
      </c>
    </row>
    <row r="15" spans="1:8" ht="15.75" customHeight="1" x14ac:dyDescent="0.25">
      <c r="B15" s="24" t="s">
        <v>16</v>
      </c>
      <c r="C15" s="79">
        <v>0.150999100644298</v>
      </c>
      <c r="D15" s="79">
        <v>0.150999100644298</v>
      </c>
      <c r="E15" s="79">
        <v>9.12907893821647E-2</v>
      </c>
      <c r="F15" s="79">
        <v>9.12907893821647E-2</v>
      </c>
    </row>
    <row r="16" spans="1:8" ht="15.75" customHeight="1" x14ac:dyDescent="0.25">
      <c r="B16" s="24" t="s">
        <v>17</v>
      </c>
      <c r="C16" s="79">
        <v>4.3759373754163902E-2</v>
      </c>
      <c r="D16" s="79">
        <v>4.3759373754163902E-2</v>
      </c>
      <c r="E16" s="79">
        <v>3.3312669415273E-2</v>
      </c>
      <c r="F16" s="79">
        <v>3.3312669415273E-2</v>
      </c>
    </row>
    <row r="17" spans="1:8" ht="15.75" customHeight="1" x14ac:dyDescent="0.25">
      <c r="B17" s="24" t="s">
        <v>18</v>
      </c>
      <c r="C17" s="79">
        <v>5.331227417079179E-2</v>
      </c>
      <c r="D17" s="79">
        <v>5.331227417079179E-2</v>
      </c>
      <c r="E17" s="79">
        <v>0.12925728619627599</v>
      </c>
      <c r="F17" s="79">
        <v>0.12925728619627599</v>
      </c>
    </row>
    <row r="18" spans="1:8" ht="15.75" customHeight="1" x14ac:dyDescent="0.25">
      <c r="B18" s="24" t="s">
        <v>19</v>
      </c>
      <c r="C18" s="79">
        <v>0.15363531720801499</v>
      </c>
      <c r="D18" s="79">
        <v>0.15363531720801499</v>
      </c>
      <c r="E18" s="79">
        <v>0.20720231095240901</v>
      </c>
      <c r="F18" s="79">
        <v>0.20720231095240901</v>
      </c>
    </row>
    <row r="19" spans="1:8" ht="15.75" customHeight="1" x14ac:dyDescent="0.25">
      <c r="B19" s="24" t="s">
        <v>20</v>
      </c>
      <c r="C19" s="79">
        <v>5.3091986998029903E-2</v>
      </c>
      <c r="D19" s="79">
        <v>5.3091986998029903E-2</v>
      </c>
      <c r="E19" s="79">
        <v>5.5452874702400304E-2</v>
      </c>
      <c r="F19" s="79">
        <v>5.5452874702400304E-2</v>
      </c>
    </row>
    <row r="20" spans="1:8" ht="15.75" customHeight="1" x14ac:dyDescent="0.25">
      <c r="B20" s="24" t="s">
        <v>21</v>
      </c>
      <c r="C20" s="79">
        <v>1.7589595685136499E-2</v>
      </c>
      <c r="D20" s="79">
        <v>1.7589595685136499E-2</v>
      </c>
      <c r="E20" s="79">
        <v>9.3795761661273E-3</v>
      </c>
      <c r="F20" s="79">
        <v>9.3795761661273E-3</v>
      </c>
    </row>
    <row r="21" spans="1:8" ht="15.75" customHeight="1" x14ac:dyDescent="0.25">
      <c r="B21" s="24" t="s">
        <v>22</v>
      </c>
      <c r="C21" s="79">
        <v>2.6595050696729801E-2</v>
      </c>
      <c r="D21" s="79">
        <v>2.6595050696729801E-2</v>
      </c>
      <c r="E21" s="79">
        <v>5.895689593130729E-2</v>
      </c>
      <c r="F21" s="79">
        <v>5.895689593130729E-2</v>
      </c>
    </row>
    <row r="22" spans="1:8" ht="15.75" customHeight="1" x14ac:dyDescent="0.25">
      <c r="B22" s="24" t="s">
        <v>23</v>
      </c>
      <c r="C22" s="79">
        <v>0.32532566498182414</v>
      </c>
      <c r="D22" s="79">
        <v>0.32532566498182414</v>
      </c>
      <c r="E22" s="79">
        <v>0.26609862051225042</v>
      </c>
      <c r="F22" s="79">
        <v>0.26609862051225042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8.6999999999999994E-3</v>
      </c>
    </row>
    <row r="28" spans="1:8" ht="15.75" customHeight="1" x14ac:dyDescent="0.25">
      <c r="B28" s="24" t="s">
        <v>40</v>
      </c>
      <c r="C28" s="79">
        <v>0.15439999999999998</v>
      </c>
    </row>
    <row r="29" spans="1:8" ht="15.75" customHeight="1" x14ac:dyDescent="0.25">
      <c r="B29" s="24" t="s">
        <v>41</v>
      </c>
      <c r="C29" s="79">
        <v>0.1678</v>
      </c>
    </row>
    <row r="30" spans="1:8" ht="15.75" customHeight="1" x14ac:dyDescent="0.25">
      <c r="B30" s="24" t="s">
        <v>42</v>
      </c>
      <c r="C30" s="79">
        <v>0.10580000000000001</v>
      </c>
    </row>
    <row r="31" spans="1:8" ht="15.75" customHeight="1" x14ac:dyDescent="0.25">
      <c r="B31" s="24" t="s">
        <v>43</v>
      </c>
      <c r="C31" s="79">
        <v>0.10970000000000001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0.2636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0.67171425643326044</v>
      </c>
      <c r="D2" s="80">
        <v>0.67171425643326044</v>
      </c>
      <c r="E2" s="80">
        <v>0.61169224803680988</v>
      </c>
      <c r="F2" s="80">
        <v>0.42445650650071126</v>
      </c>
      <c r="G2" s="80">
        <v>0.31870547784946235</v>
      </c>
    </row>
    <row r="3" spans="1:15" ht="15.75" customHeight="1" x14ac:dyDescent="0.25">
      <c r="A3" s="5"/>
      <c r="B3" s="11" t="s">
        <v>118</v>
      </c>
      <c r="C3" s="80">
        <v>0.21935516356673959</v>
      </c>
      <c r="D3" s="80">
        <v>0.21935516356673959</v>
      </c>
      <c r="E3" s="80">
        <v>0.19629670196319021</v>
      </c>
      <c r="F3" s="80">
        <v>0.26787046349928878</v>
      </c>
      <c r="G3" s="80">
        <v>0.29878638548387093</v>
      </c>
    </row>
    <row r="4" spans="1:15" ht="15.75" customHeight="1" x14ac:dyDescent="0.25">
      <c r="A4" s="5"/>
      <c r="B4" s="11" t="s">
        <v>116</v>
      </c>
      <c r="C4" s="81">
        <v>9.2270608941176488E-2</v>
      </c>
      <c r="D4" s="81">
        <v>9.2270608941176488E-2</v>
      </c>
      <c r="E4" s="81">
        <v>0.12973719594594593</v>
      </c>
      <c r="F4" s="81">
        <v>0.19853225922297299</v>
      </c>
      <c r="G4" s="81">
        <v>0.22447188020175438</v>
      </c>
    </row>
    <row r="5" spans="1:15" ht="15.75" customHeight="1" x14ac:dyDescent="0.25">
      <c r="A5" s="5"/>
      <c r="B5" s="11" t="s">
        <v>119</v>
      </c>
      <c r="C5" s="81">
        <v>1.6659971058823528E-2</v>
      </c>
      <c r="D5" s="81">
        <v>1.6659971058823528E-2</v>
      </c>
      <c r="E5" s="81">
        <v>6.2273854054054043E-2</v>
      </c>
      <c r="F5" s="81">
        <v>0.10914077077702702</v>
      </c>
      <c r="G5" s="81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0.78278015443729898</v>
      </c>
      <c r="D8" s="80">
        <v>0.78278015443729898</v>
      </c>
      <c r="E8" s="80">
        <v>0.60705539934502917</v>
      </c>
      <c r="F8" s="80">
        <v>0.66555042938283815</v>
      </c>
      <c r="G8" s="80">
        <v>0.84198117155785135</v>
      </c>
    </row>
    <row r="9" spans="1:15" ht="15.75" customHeight="1" x14ac:dyDescent="0.25">
      <c r="B9" s="7" t="s">
        <v>121</v>
      </c>
      <c r="C9" s="80">
        <v>0.14169311656270098</v>
      </c>
      <c r="D9" s="80">
        <v>0.14169311656270098</v>
      </c>
      <c r="E9" s="80">
        <v>0.25226971065497078</v>
      </c>
      <c r="F9" s="80">
        <v>0.26376652961716174</v>
      </c>
      <c r="G9" s="80">
        <v>0.12599718244214878</v>
      </c>
    </row>
    <row r="10" spans="1:15" ht="15.75" customHeight="1" x14ac:dyDescent="0.25">
      <c r="B10" s="7" t="s">
        <v>122</v>
      </c>
      <c r="C10" s="81">
        <v>5.3308227000000007E-2</v>
      </c>
      <c r="D10" s="81">
        <v>5.3308227000000007E-2</v>
      </c>
      <c r="E10" s="81">
        <v>0.10371902300000001</v>
      </c>
      <c r="F10" s="81">
        <v>3.6578068999999998E-2</v>
      </c>
      <c r="G10" s="81">
        <v>2.0560309099999997E-2</v>
      </c>
    </row>
    <row r="11" spans="1:15" ht="15.75" customHeight="1" x14ac:dyDescent="0.25">
      <c r="B11" s="7" t="s">
        <v>123</v>
      </c>
      <c r="C11" s="81">
        <v>2.2218502000000001E-2</v>
      </c>
      <c r="D11" s="81">
        <v>2.2218502000000001E-2</v>
      </c>
      <c r="E11" s="81">
        <v>3.6955866999999996E-2</v>
      </c>
      <c r="F11" s="81">
        <v>3.4104971999999997E-2</v>
      </c>
      <c r="G11" s="81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0.82655271499999994</v>
      </c>
      <c r="D14" s="82">
        <v>0.80329964035300006</v>
      </c>
      <c r="E14" s="82">
        <v>0.80329964035300006</v>
      </c>
      <c r="F14" s="82">
        <v>0.753420550957</v>
      </c>
      <c r="G14" s="82">
        <v>0.753420550957</v>
      </c>
      <c r="H14" s="83">
        <v>0.377</v>
      </c>
      <c r="I14" s="83">
        <v>0.377</v>
      </c>
      <c r="J14" s="83">
        <v>0.377</v>
      </c>
      <c r="K14" s="83">
        <v>0.377</v>
      </c>
      <c r="L14" s="83">
        <v>0.48369444718999999</v>
      </c>
      <c r="M14" s="83">
        <v>0.49229310889199995</v>
      </c>
      <c r="N14" s="83">
        <v>0.41209047805250004</v>
      </c>
      <c r="O14" s="83">
        <v>0.45906306360799998</v>
      </c>
    </row>
    <row r="15" spans="1:15" ht="15.75" customHeight="1" x14ac:dyDescent="0.25">
      <c r="B15" s="16" t="s">
        <v>68</v>
      </c>
      <c r="C15" s="80">
        <f>iron_deficiency_anaemia*C14</f>
        <v>0.37152684773690087</v>
      </c>
      <c r="D15" s="80">
        <f t="shared" ref="D15:O15" si="0">iron_deficiency_anaemia*D14</f>
        <v>0.36107483255745676</v>
      </c>
      <c r="E15" s="80">
        <f t="shared" si="0"/>
        <v>0.36107483255745676</v>
      </c>
      <c r="F15" s="80">
        <f t="shared" si="0"/>
        <v>0.33865470070744769</v>
      </c>
      <c r="G15" s="80">
        <f t="shared" si="0"/>
        <v>0.33865470070744769</v>
      </c>
      <c r="H15" s="80">
        <f t="shared" si="0"/>
        <v>0.16945757851247473</v>
      </c>
      <c r="I15" s="80">
        <f t="shared" si="0"/>
        <v>0.16945757851247473</v>
      </c>
      <c r="J15" s="80">
        <f t="shared" si="0"/>
        <v>0.16945757851247473</v>
      </c>
      <c r="K15" s="80">
        <f t="shared" si="0"/>
        <v>0.16945757851247473</v>
      </c>
      <c r="L15" s="80">
        <f t="shared" si="0"/>
        <v>0.21741562270755299</v>
      </c>
      <c r="M15" s="80">
        <f t="shared" si="0"/>
        <v>0.22128063170083911</v>
      </c>
      <c r="N15" s="80">
        <f t="shared" si="0"/>
        <v>0.18523038339210812</v>
      </c>
      <c r="O15" s="80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0.76400000000000001</v>
      </c>
      <c r="D2" s="81">
        <v>0.52700000000000002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0.185</v>
      </c>
      <c r="D3" s="81">
        <v>0.32299999999999995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4.2999999999999997E-2</v>
      </c>
      <c r="D4" s="81">
        <v>0.13400000000000001</v>
      </c>
      <c r="E4" s="81">
        <v>0.96700000000000008</v>
      </c>
      <c r="F4" s="81">
        <v>0.69499999999999995</v>
      </c>
      <c r="G4" s="81">
        <v>0</v>
      </c>
    </row>
    <row r="5" spans="1:7" x14ac:dyDescent="0.25">
      <c r="B5" s="43" t="s">
        <v>169</v>
      </c>
      <c r="C5" s="80">
        <f>1-SUM(C2:C4)</f>
        <v>7.9999999999998961E-3</v>
      </c>
      <c r="D5" s="80">
        <f>1-SUM(D2:D4)</f>
        <v>1.6000000000000014E-2</v>
      </c>
      <c r="E5" s="80">
        <f>1-SUM(E2:E4)</f>
        <v>3.2999999999999918E-2</v>
      </c>
      <c r="F5" s="80">
        <f>1-SUM(F2:F4)</f>
        <v>0.30500000000000005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0.30896999999999997</v>
      </c>
      <c r="D2" s="143">
        <v>0.29992000000000002</v>
      </c>
      <c r="E2" s="143">
        <v>0.29111999999999999</v>
      </c>
      <c r="F2" s="143">
        <v>0.28254000000000001</v>
      </c>
      <c r="G2" s="143">
        <v>0.27417999999999998</v>
      </c>
      <c r="H2" s="143">
        <v>0.26604</v>
      </c>
      <c r="I2" s="143">
        <v>0.25812000000000002</v>
      </c>
      <c r="J2" s="143">
        <v>0.25042000000000003</v>
      </c>
      <c r="K2" s="143">
        <v>0.24294000000000002</v>
      </c>
      <c r="L2" s="143">
        <v>0.23566999999999999</v>
      </c>
      <c r="M2" s="143">
        <v>0.22861999999999999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5.0389999999999997E-2</v>
      </c>
      <c r="D4" s="143">
        <v>4.9710000000000004E-2</v>
      </c>
      <c r="E4" s="143">
        <v>4.9029999999999997E-2</v>
      </c>
      <c r="F4" s="143">
        <v>4.8369999999999996E-2</v>
      </c>
      <c r="G4" s="143">
        <v>4.7720000000000005E-2</v>
      </c>
      <c r="H4" s="143">
        <v>4.7089999999999993E-2</v>
      </c>
      <c r="I4" s="143">
        <v>4.6479999999999994E-2</v>
      </c>
      <c r="J4" s="143">
        <v>4.5880000000000004E-2</v>
      </c>
      <c r="K4" s="143">
        <v>4.5289999999999997E-2</v>
      </c>
      <c r="L4" s="143">
        <v>4.4729999999999999E-2</v>
      </c>
      <c r="M4" s="143">
        <v>4.4180000000000004E-2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0.377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0.48369444718999999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0.52700000000000002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0.69499999999999995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65.548000000000002</v>
      </c>
      <c r="D13" s="142">
        <v>62.795999999999999</v>
      </c>
      <c r="E13" s="142">
        <v>60.256999999999998</v>
      </c>
      <c r="F13" s="142">
        <v>57.856000000000002</v>
      </c>
      <c r="G13" s="142">
        <v>55.567999999999998</v>
      </c>
      <c r="H13" s="142">
        <v>53.459000000000003</v>
      </c>
      <c r="I13" s="142">
        <v>51.408999999999999</v>
      </c>
      <c r="J13" s="142">
        <v>49.936999999999998</v>
      </c>
      <c r="K13" s="142">
        <v>47.73</v>
      </c>
      <c r="L13" s="142">
        <v>46.216999999999999</v>
      </c>
      <c r="M13" s="142">
        <v>44.798000000000002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7.25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34.501397074255429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47.355822967277746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45.537074135700486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0.19737964912578662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1.1329576235985483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1.1329576235985483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1.1329576235985483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1.1329576235985483</v>
      </c>
      <c r="E13" s="86" t="s">
        <v>202</v>
      </c>
    </row>
    <row r="14" spans="1:5" ht="15.75" customHeight="1" x14ac:dyDescent="0.25">
      <c r="A14" s="11" t="s">
        <v>187</v>
      </c>
      <c r="B14" s="85">
        <v>0.21199999999999999</v>
      </c>
      <c r="C14" s="85">
        <v>0.95</v>
      </c>
      <c r="D14" s="149">
        <v>15.015072297772827</v>
      </c>
      <c r="E14" s="86" t="s">
        <v>202</v>
      </c>
    </row>
    <row r="15" spans="1:5" ht="15.75" customHeight="1" x14ac:dyDescent="0.25">
      <c r="A15" s="11" t="s">
        <v>209</v>
      </c>
      <c r="B15" s="85">
        <v>0.21199999999999999</v>
      </c>
      <c r="C15" s="85">
        <v>0.95</v>
      </c>
      <c r="D15" s="149">
        <v>15.015072297772827</v>
      </c>
      <c r="E15" s="86" t="s">
        <v>202</v>
      </c>
    </row>
    <row r="16" spans="1:5" ht="15.75" customHeight="1" x14ac:dyDescent="0.25">
      <c r="A16" s="52" t="s">
        <v>57</v>
      </c>
      <c r="B16" s="85">
        <v>0.54500000000000004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0.21765422515375002</v>
      </c>
      <c r="E17" s="86" t="s">
        <v>202</v>
      </c>
    </row>
    <row r="18" spans="1:5" ht="16.05" customHeight="1" x14ac:dyDescent="0.25">
      <c r="A18" s="52" t="s">
        <v>173</v>
      </c>
      <c r="B18" s="85">
        <v>0.13500000000000001</v>
      </c>
      <c r="C18" s="85">
        <v>0.95</v>
      </c>
      <c r="D18" s="149">
        <v>1.1608138046075143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1.6155396039007117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25.571599410358289</v>
      </c>
      <c r="E22" s="86" t="s">
        <v>202</v>
      </c>
    </row>
    <row r="23" spans="1:5" ht="15.75" customHeight="1" x14ac:dyDescent="0.25">
      <c r="A23" s="52" t="s">
        <v>34</v>
      </c>
      <c r="B23" s="85">
        <v>0.621</v>
      </c>
      <c r="C23" s="85">
        <v>0.95</v>
      </c>
      <c r="D23" s="149">
        <v>4.9100556870350225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21.725060175997662</v>
      </c>
      <c r="E24" s="86" t="s">
        <v>202</v>
      </c>
    </row>
    <row r="25" spans="1:5" ht="15.75" customHeight="1" x14ac:dyDescent="0.25">
      <c r="A25" s="52" t="s">
        <v>87</v>
      </c>
      <c r="B25" s="85">
        <v>0.52900000000000003</v>
      </c>
      <c r="C25" s="85">
        <v>0.95</v>
      </c>
      <c r="D25" s="149">
        <v>21.709090459529893</v>
      </c>
      <c r="E25" s="86" t="s">
        <v>202</v>
      </c>
    </row>
    <row r="26" spans="1:5" ht="15.75" customHeight="1" x14ac:dyDescent="0.25">
      <c r="A26" s="52" t="s">
        <v>137</v>
      </c>
      <c r="B26" s="85">
        <v>0.21199999999999999</v>
      </c>
      <c r="C26" s="85">
        <v>0.95</v>
      </c>
      <c r="D26" s="149">
        <v>4.8247027544494783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3.7319093780805765</v>
      </c>
      <c r="E27" s="86" t="s">
        <v>202</v>
      </c>
    </row>
    <row r="28" spans="1:5" ht="15.75" customHeight="1" x14ac:dyDescent="0.25">
      <c r="A28" s="52" t="s">
        <v>84</v>
      </c>
      <c r="B28" s="85">
        <v>0.60399999999999998</v>
      </c>
      <c r="C28" s="85">
        <v>0.95</v>
      </c>
      <c r="D28" s="149">
        <v>0.65089287710217303</v>
      </c>
      <c r="E28" s="86" t="s">
        <v>202</v>
      </c>
    </row>
    <row r="29" spans="1:5" ht="15.75" customHeight="1" x14ac:dyDescent="0.25">
      <c r="A29" s="52" t="s">
        <v>58</v>
      </c>
      <c r="B29" s="85">
        <v>0.13500000000000001</v>
      </c>
      <c r="C29" s="85">
        <v>0.95</v>
      </c>
      <c r="D29" s="149">
        <v>59.948870706228909</v>
      </c>
      <c r="E29" s="86" t="s">
        <v>202</v>
      </c>
    </row>
    <row r="30" spans="1:5" ht="15.75" customHeight="1" x14ac:dyDescent="0.25">
      <c r="A30" s="52" t="s">
        <v>67</v>
      </c>
      <c r="B30" s="85">
        <v>0.151</v>
      </c>
      <c r="C30" s="85">
        <v>0.95</v>
      </c>
      <c r="D30" s="149">
        <v>169.9164252428512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169.9164252428512</v>
      </c>
      <c r="E31" s="86" t="s">
        <v>202</v>
      </c>
    </row>
    <row r="32" spans="1:5" ht="15.75" customHeight="1" x14ac:dyDescent="0.25">
      <c r="A32" s="52" t="s">
        <v>28</v>
      </c>
      <c r="B32" s="85">
        <v>0.92</v>
      </c>
      <c r="C32" s="85">
        <v>0.95</v>
      </c>
      <c r="D32" s="149">
        <v>0.40073342145631469</v>
      </c>
      <c r="E32" s="86" t="s">
        <v>202</v>
      </c>
    </row>
    <row r="33" spans="1:6" ht="15.75" customHeight="1" x14ac:dyDescent="0.25">
      <c r="A33" s="52" t="s">
        <v>83</v>
      </c>
      <c r="B33" s="85">
        <v>0.48700000000000004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0.317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0.16899999999999998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0.75599999999999989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2.4E-2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3.1E-2</v>
      </c>
      <c r="C38" s="85">
        <v>0.95</v>
      </c>
      <c r="D38" s="149">
        <v>2.0035090413425456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0.42615726244920232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2020-07-16T02:35:08Z</dcterms:modified>
</cp:coreProperties>
</file>