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CF470EDF-9117-40D5-BA4A-FB1D0AC9BA8D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/>
  <c r="G7" i="2"/>
  <c r="G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<sst xmlns="http://schemas.openxmlformats.org/spreadsheetml/2006/main" count="1120" uniqueCount="273">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</sst>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2966272</v>
      </c>
    </row>
    <row r="8" spans="1:3" ht="15" customHeight="1" x14ac:dyDescent="0.25">
      <c r="B8" s="7" t="s">
        <v>106</v>
      </c>
      <c r="C8" s="70">
        <v>0.70299999999999996</v>
      </c>
    </row>
    <row r="9" spans="1:3" ht="15" customHeight="1" x14ac:dyDescent="0.25">
      <c r="B9" s="9" t="s">
        <v>107</v>
      </c>
      <c r="C9" s="71">
        <v>0.77</v>
      </c>
    </row>
    <row r="10" spans="1:3" ht="15" customHeight="1" x14ac:dyDescent="0.25">
      <c r="B10" s="9" t="s">
        <v>105</v>
      </c>
      <c r="C10" s="71">
        <v>0.307979602813721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0.77599999999999991</v>
      </c>
    </row>
    <row r="13" spans="1:3" ht="15" customHeight="1" x14ac:dyDescent="0.25">
      <c r="B13" s="7" t="s">
        <v>110</v>
      </c>
      <c r="C13" s="70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0.15460000000000002</v>
      </c>
    </row>
    <row r="24" spans="1:3" ht="15" customHeight="1" x14ac:dyDescent="0.25">
      <c r="B24" s="20" t="s">
        <v>102</v>
      </c>
      <c r="C24" s="71">
        <v>0.46519999999999995</v>
      </c>
    </row>
    <row r="25" spans="1:3" ht="15" customHeight="1" x14ac:dyDescent="0.25">
      <c r="B25" s="20" t="s">
        <v>103</v>
      </c>
      <c r="C25" s="71">
        <v>0.30450000000000005</v>
      </c>
    </row>
    <row r="26" spans="1:3" ht="15" customHeight="1" x14ac:dyDescent="0.25">
      <c r="B26" s="20" t="s">
        <v>104</v>
      </c>
      <c r="C26" s="71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3.9E-2</v>
      </c>
    </row>
    <row r="31" spans="1:3" ht="14.25" customHeight="1" x14ac:dyDescent="0.25">
      <c r="B31" s="30" t="s">
        <v>77</v>
      </c>
      <c r="C31" s="73">
        <v>0.107</v>
      </c>
    </row>
    <row r="32" spans="1:3" ht="14.25" customHeight="1" x14ac:dyDescent="0.25">
      <c r="B32" s="30" t="s">
        <v>78</v>
      </c>
      <c r="C32" s="73">
        <v>0.64699999998509883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22.7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55.4</v>
      </c>
      <c r="D39" s="17"/>
      <c r="E39" s="17"/>
    </row>
    <row r="40" spans="1:5" ht="15" customHeight="1" x14ac:dyDescent="0.25">
      <c r="B40" s="16" t="s">
        <v>171</v>
      </c>
      <c r="C40" s="75">
        <v>6.34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2.8999999999999998E-2</v>
      </c>
      <c r="D45" s="17"/>
    </row>
    <row r="46" spans="1:5" ht="15.75" customHeight="1" x14ac:dyDescent="0.25">
      <c r="B46" s="16" t="s">
        <v>11</v>
      </c>
      <c r="C46" s="71">
        <v>0.1517</v>
      </c>
      <c r="D46" s="17"/>
    </row>
    <row r="47" spans="1:5" ht="15.75" customHeight="1" x14ac:dyDescent="0.25">
      <c r="B47" s="16" t="s">
        <v>12</v>
      </c>
      <c r="C47" s="71">
        <v>0.20319999999999999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3.3965140548475001</v>
      </c>
      <c r="D51" s="17"/>
    </row>
    <row r="52" spans="1:4" ht="15" customHeight="1" x14ac:dyDescent="0.25">
      <c r="B52" s="16" t="s">
        <v>125</v>
      </c>
      <c r="C52" s="76">
        <v>4.7605460963899997</v>
      </c>
    </row>
    <row r="53" spans="1:4" ht="15.75" customHeight="1" x14ac:dyDescent="0.25">
      <c r="B53" s="16" t="s">
        <v>126</v>
      </c>
      <c r="C53" s="76">
        <v>4.7605460963899997</v>
      </c>
    </row>
    <row r="54" spans="1:4" ht="15.75" customHeight="1" x14ac:dyDescent="0.25">
      <c r="B54" s="16" t="s">
        <v>127</v>
      </c>
      <c r="C54" s="76">
        <v>3.08833460499</v>
      </c>
    </row>
    <row r="55" spans="1:4" ht="15.75" customHeight="1" x14ac:dyDescent="0.25">
      <c r="B55" s="16" t="s">
        <v>128</v>
      </c>
      <c r="C55" s="76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0.46536119576171681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0.70299999999999996</v>
      </c>
      <c r="E2" s="91">
        <f>food_insecure</f>
        <v>0.70299999999999996</v>
      </c>
      <c r="F2" s="91">
        <f>food_insecure</f>
        <v>0.70299999999999996</v>
      </c>
      <c r="G2" s="91">
        <f>food_insecure</f>
        <v>0.70299999999999996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0.70299999999999996</v>
      </c>
      <c r="F5" s="91">
        <f>food_insecure</f>
        <v>0.70299999999999996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3.3965140548475001</v>
      </c>
      <c r="D7" s="91">
        <f>diarrhoea_1_5mo</f>
        <v>4.7605460963899997</v>
      </c>
      <c r="E7" s="91">
        <f>diarrhoea_6_11mo</f>
        <v>4.7605460963899997</v>
      </c>
      <c r="F7" s="91">
        <f>diarrhoea_12_23mo</f>
        <v>3.08833460499</v>
      </c>
      <c r="G7" s="91">
        <f>diarrhoea_24_59mo</f>
        <v>3.08833460499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0.70299999999999996</v>
      </c>
      <c r="F8" s="91">
        <f>food_insecure</f>
        <v>0.70299999999999996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3.3965140548475001</v>
      </c>
      <c r="D12" s="91">
        <f>diarrhoea_1_5mo</f>
        <v>4.7605460963899997</v>
      </c>
      <c r="E12" s="91">
        <f>diarrhoea_6_11mo</f>
        <v>4.7605460963899997</v>
      </c>
      <c r="F12" s="91">
        <f>diarrhoea_12_23mo</f>
        <v>3.08833460499</v>
      </c>
      <c r="G12" s="91">
        <f>diarrhoea_24_59mo</f>
        <v>3.08833460499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0.70299999999999996</v>
      </c>
      <c r="I15" s="91">
        <f>food_insecure</f>
        <v>0.70299999999999996</v>
      </c>
      <c r="J15" s="91">
        <f>food_insecure</f>
        <v>0.70299999999999996</v>
      </c>
      <c r="K15" s="91">
        <f>food_insecure</f>
        <v>0.70299999999999996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0.50600000000000001</v>
      </c>
      <c r="I18" s="91">
        <f>frac_PW_health_facility</f>
        <v>0.50600000000000001</v>
      </c>
      <c r="J18" s="91">
        <f>frac_PW_health_facility</f>
        <v>0.50600000000000001</v>
      </c>
      <c r="K18" s="91">
        <f>frac_PW_health_facility</f>
        <v>0.50600000000000001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0.77</v>
      </c>
      <c r="I19" s="91">
        <f>frac_malaria_risk</f>
        <v>0.77</v>
      </c>
      <c r="J19" s="91">
        <f>frac_malaria_risk</f>
        <v>0.77</v>
      </c>
      <c r="K19" s="91">
        <f>frac_malaria_risk</f>
        <v>0.77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0.254</v>
      </c>
      <c r="M24" s="91">
        <f>famplan_unmet_need</f>
        <v>0.254</v>
      </c>
      <c r="N24" s="91">
        <f>famplan_unmet_need</f>
        <v>0.254</v>
      </c>
      <c r="O24" s="91">
        <f>famplan_unmet_need</f>
        <v>0.254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0.44125296585788709</v>
      </c>
      <c r="M25" s="91">
        <f>(1-food_insecure)*(0.49)+food_insecure*(0.7)</f>
        <v>0.63762999999999992</v>
      </c>
      <c r="N25" s="91">
        <f>(1-food_insecure)*(0.49)+food_insecure*(0.7)</f>
        <v>0.63762999999999992</v>
      </c>
      <c r="O25" s="91">
        <f>(1-food_insecure)*(0.49)+food_insecure*(0.7)</f>
        <v>0.63762999999999992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0.18910841393909447</v>
      </c>
      <c r="M26" s="91">
        <f>(1-food_insecure)*(0.21)+food_insecure*(0.3)</f>
        <v>0.27327000000000001</v>
      </c>
      <c r="N26" s="91">
        <f>(1-food_insecure)*(0.21)+food_insecure*(0.3)</f>
        <v>0.27327000000000001</v>
      </c>
      <c r="O26" s="91">
        <f>(1-food_insecure)*(0.21)+food_insecure*(0.3)</f>
        <v>0.27327000000000001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6.1659017389297473E-2</v>
      </c>
      <c r="M27" s="91">
        <f>(1-food_insecure)*(0.3)</f>
        <v>8.9100000000000013E-2</v>
      </c>
      <c r="N27" s="91">
        <f>(1-food_insecure)*(0.3)</f>
        <v>8.9100000000000013E-2</v>
      </c>
      <c r="O27" s="91">
        <f>(1-food_insecure)*(0.3)</f>
        <v>8.9100000000000013E-2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0.307979602813721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0.77</v>
      </c>
      <c r="D34" s="91">
        <f t="shared" si="3"/>
        <v>0.77</v>
      </c>
      <c r="E34" s="91">
        <f t="shared" si="3"/>
        <v>0.77</v>
      </c>
      <c r="F34" s="91">
        <f t="shared" si="3"/>
        <v>0.77</v>
      </c>
      <c r="G34" s="91">
        <f t="shared" si="3"/>
        <v>0.77</v>
      </c>
      <c r="H34" s="91">
        <f t="shared" si="3"/>
        <v>0.77</v>
      </c>
      <c r="I34" s="91">
        <f t="shared" si="3"/>
        <v>0.77</v>
      </c>
      <c r="J34" s="91">
        <f t="shared" si="3"/>
        <v>0.77</v>
      </c>
      <c r="K34" s="91">
        <f t="shared" si="3"/>
        <v>0.77</v>
      </c>
      <c r="L34" s="91">
        <f t="shared" si="3"/>
        <v>0.77</v>
      </c>
      <c r="M34" s="91">
        <f t="shared" si="3"/>
        <v>0.77</v>
      </c>
      <c r="N34" s="91">
        <f t="shared" si="3"/>
        <v>0.77</v>
      </c>
      <c r="O34" s="91">
        <f t="shared" si="3"/>
        <v>0.77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718662.12</v>
      </c>
      <c r="C2" s="78">
        <v>1131000</v>
      </c>
      <c r="D2" s="78">
        <v>1822000</v>
      </c>
      <c r="E2" s="78">
        <v>1253000</v>
      </c>
      <c r="F2" s="78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844457.5892385029</v>
      </c>
      <c r="I2" s="22">
        <f>G2-H2</f>
        <v>4112542.410761497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730790.89319999993</v>
      </c>
      <c r="C3" s="78">
        <v>1166000</v>
      </c>
      <c r="D3" s="78">
        <v>1870000</v>
      </c>
      <c r="E3" s="78">
        <v>1305000</v>
      </c>
      <c r="F3" s="78">
        <v>784000</v>
      </c>
      <c r="G3" s="22">
        <f t="shared" si="0"/>
        <v>5125000</v>
      </c>
      <c r="H3" s="22">
        <f t="shared" si="1"/>
        <v>858709.3972743745</v>
      </c>
      <c r="I3" s="22">
        <f t="shared" ref="I3:I15" si="3">G3-H3</f>
        <v>4266290.602725625</v>
      </c>
    </row>
    <row r="4" spans="1:9" ht="15.75" customHeight="1" x14ac:dyDescent="0.25">
      <c r="A4" s="7">
        <f t="shared" si="2"/>
        <v>2022</v>
      </c>
      <c r="B4" s="77">
        <v>742846.22199999983</v>
      </c>
      <c r="C4" s="78">
        <v>1207000</v>
      </c>
      <c r="D4" s="78">
        <v>1919000</v>
      </c>
      <c r="E4" s="78">
        <v>1360000</v>
      </c>
      <c r="F4" s="78">
        <v>819000</v>
      </c>
      <c r="G4" s="22">
        <f t="shared" si="0"/>
        <v>5305000</v>
      </c>
      <c r="H4" s="22">
        <f t="shared" si="1"/>
        <v>872874.90511542407</v>
      </c>
      <c r="I4" s="22">
        <f t="shared" si="3"/>
        <v>4432125.0948845763</v>
      </c>
    </row>
    <row r="5" spans="1:9" ht="15.75" customHeight="1" x14ac:dyDescent="0.25">
      <c r="A5" s="7">
        <f t="shared" si="2"/>
        <v>2023</v>
      </c>
      <c r="B5" s="77">
        <v>754849.30919999979</v>
      </c>
      <c r="C5" s="78">
        <v>1250000</v>
      </c>
      <c r="D5" s="78">
        <v>1973000</v>
      </c>
      <c r="E5" s="78">
        <v>1415000</v>
      </c>
      <c r="F5" s="78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7">
        <f t="shared" si="2"/>
        <v>2024</v>
      </c>
      <c r="B6" s="77">
        <v>766819.77679999976</v>
      </c>
      <c r="C6" s="78">
        <v>1288000</v>
      </c>
      <c r="D6" s="78">
        <v>2029000</v>
      </c>
      <c r="E6" s="78">
        <v>1470000</v>
      </c>
      <c r="F6" s="78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7">
        <f t="shared" si="2"/>
        <v>2025</v>
      </c>
      <c r="B7" s="77">
        <v>778708.75800000003</v>
      </c>
      <c r="C7" s="78">
        <v>1318000</v>
      </c>
      <c r="D7" s="78">
        <v>2090000</v>
      </c>
      <c r="E7" s="78">
        <v>1522000</v>
      </c>
      <c r="F7" s="78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7">
        <f t="shared" si="2"/>
        <v>2026</v>
      </c>
      <c r="B8" s="77">
        <v>789707.23920000007</v>
      </c>
      <c r="C8" s="78">
        <v>1341000</v>
      </c>
      <c r="D8" s="78">
        <v>2153000</v>
      </c>
      <c r="E8" s="78">
        <v>1573000</v>
      </c>
      <c r="F8" s="78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7">
        <f t="shared" si="2"/>
        <v>2027</v>
      </c>
      <c r="B9" s="77">
        <v>800580.06239999994</v>
      </c>
      <c r="C9" s="78">
        <v>1357000</v>
      </c>
      <c r="D9" s="78">
        <v>2221000</v>
      </c>
      <c r="E9" s="78">
        <v>1624000</v>
      </c>
      <c r="F9" s="78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7">
        <f t="shared" si="2"/>
        <v>2028</v>
      </c>
      <c r="B10" s="77">
        <v>811278.2503999999</v>
      </c>
      <c r="C10" s="78">
        <v>1368000</v>
      </c>
      <c r="D10" s="78">
        <v>2290000</v>
      </c>
      <c r="E10" s="78">
        <v>1671000</v>
      </c>
      <c r="F10" s="78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7">
        <f t="shared" si="2"/>
        <v>2029</v>
      </c>
      <c r="B11" s="77">
        <v>821691.09239999985</v>
      </c>
      <c r="C11" s="78">
        <v>1382000</v>
      </c>
      <c r="D11" s="78">
        <v>2358000</v>
      </c>
      <c r="E11" s="78">
        <v>1721000</v>
      </c>
      <c r="F11" s="78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7">
        <f t="shared" si="2"/>
        <v>2030</v>
      </c>
      <c r="B12" s="77">
        <v>831838.24399999995</v>
      </c>
      <c r="C12" s="78">
        <v>1403000</v>
      </c>
      <c r="D12" s="78">
        <v>2423000</v>
      </c>
      <c r="E12" s="78">
        <v>1771000</v>
      </c>
      <c r="F12" s="78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7" t="str">
        <f t="shared" si="2"/>
        <v/>
      </c>
      <c r="B13" s="77">
        <v>1098000</v>
      </c>
      <c r="C13" s="78">
        <v>1773000</v>
      </c>
      <c r="D13" s="78">
        <v>1200000</v>
      </c>
      <c r="E13" s="78">
        <v>718000</v>
      </c>
      <c r="F13" s="78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4.0551966000000002E-2</v>
      </c>
    </row>
    <row r="4" spans="1:8" ht="15.75" customHeight="1" x14ac:dyDescent="0.25">
      <c r="B4" s="24" t="s">
        <v>7</v>
      </c>
      <c r="C4" s="79">
        <v>0.18681257035456697</v>
      </c>
    </row>
    <row r="5" spans="1:8" ht="15.75" customHeight="1" x14ac:dyDescent="0.25">
      <c r="B5" s="24" t="s">
        <v>8</v>
      </c>
      <c r="C5" s="79">
        <v>0.10309279155834371</v>
      </c>
    </row>
    <row r="6" spans="1:8" ht="15.75" customHeight="1" x14ac:dyDescent="0.25">
      <c r="B6" s="24" t="s">
        <v>10</v>
      </c>
      <c r="C6" s="79">
        <v>0.14733876602763335</v>
      </c>
    </row>
    <row r="7" spans="1:8" ht="15.75" customHeight="1" x14ac:dyDescent="0.25">
      <c r="B7" s="24" t="s">
        <v>13</v>
      </c>
      <c r="C7" s="79">
        <v>0.1145443339612648</v>
      </c>
    </row>
    <row r="8" spans="1:8" ht="15.75" customHeight="1" x14ac:dyDescent="0.25">
      <c r="B8" s="24" t="s">
        <v>14</v>
      </c>
      <c r="C8" s="79">
        <v>1.0795965812594805E-2</v>
      </c>
    </row>
    <row r="9" spans="1:8" ht="15.75" customHeight="1" x14ac:dyDescent="0.25">
      <c r="B9" s="24" t="s">
        <v>27</v>
      </c>
      <c r="C9" s="79">
        <v>0.1065634490431745</v>
      </c>
    </row>
    <row r="10" spans="1:8" ht="15.75" customHeight="1" x14ac:dyDescent="0.25">
      <c r="B10" s="24" t="s">
        <v>15</v>
      </c>
      <c r="C10" s="79">
        <v>0.29030015724242186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0.10077669501779701</v>
      </c>
      <c r="D14" s="79">
        <v>0.10077669501779701</v>
      </c>
      <c r="E14" s="79">
        <v>9.9010860613857193E-2</v>
      </c>
      <c r="F14" s="79">
        <v>9.9010860613857193E-2</v>
      </c>
    </row>
    <row r="15" spans="1:8" ht="15.75" customHeight="1" x14ac:dyDescent="0.25">
      <c r="B15" s="24" t="s">
        <v>16</v>
      </c>
      <c r="C15" s="79">
        <v>0.16117554941557599</v>
      </c>
      <c r="D15" s="79">
        <v>0.16117554941557599</v>
      </c>
      <c r="E15" s="79">
        <v>0.10681496066962901</v>
      </c>
      <c r="F15" s="79">
        <v>0.10681496066962901</v>
      </c>
    </row>
    <row r="16" spans="1:8" ht="15.75" customHeight="1" x14ac:dyDescent="0.25">
      <c r="B16" s="24" t="s">
        <v>17</v>
      </c>
      <c r="C16" s="79">
        <v>3.6729659287297899E-2</v>
      </c>
      <c r="D16" s="79">
        <v>3.6729659287297899E-2</v>
      </c>
      <c r="E16" s="79">
        <v>4.2692744779975603E-2</v>
      </c>
      <c r="F16" s="79">
        <v>4.2692744779975603E-2</v>
      </c>
    </row>
    <row r="17" spans="1:8" ht="15.75" customHeight="1" x14ac:dyDescent="0.25">
      <c r="B17" s="24" t="s">
        <v>18</v>
      </c>
      <c r="C17" s="79">
        <v>2.3173674118764899E-2</v>
      </c>
      <c r="D17" s="79">
        <v>2.3173674118764899E-2</v>
      </c>
      <c r="E17" s="79">
        <v>6.1564888796968698E-2</v>
      </c>
      <c r="F17" s="79">
        <v>6.1564888796968698E-2</v>
      </c>
    </row>
    <row r="18" spans="1:8" ht="15.75" customHeight="1" x14ac:dyDescent="0.25">
      <c r="B18" s="24" t="s">
        <v>19</v>
      </c>
      <c r="C18" s="79">
        <v>9.3450033292537496E-2</v>
      </c>
      <c r="D18" s="79">
        <v>9.3450033292537496E-2</v>
      </c>
      <c r="E18" s="79">
        <v>0.151525323948972</v>
      </c>
      <c r="F18" s="79">
        <v>0.151525323948972</v>
      </c>
    </row>
    <row r="19" spans="1:8" ht="15.75" customHeight="1" x14ac:dyDescent="0.25">
      <c r="B19" s="24" t="s">
        <v>20</v>
      </c>
      <c r="C19" s="79">
        <v>3.5501608968256701E-2</v>
      </c>
      <c r="D19" s="79">
        <v>3.5501608968256701E-2</v>
      </c>
      <c r="E19" s="79">
        <v>4.0177138032839198E-2</v>
      </c>
      <c r="F19" s="79">
        <v>4.0177138032839198E-2</v>
      </c>
    </row>
    <row r="20" spans="1:8" ht="15.75" customHeight="1" x14ac:dyDescent="0.25">
      <c r="B20" s="24" t="s">
        <v>21</v>
      </c>
      <c r="C20" s="79">
        <v>0.22206818726875099</v>
      </c>
      <c r="D20" s="79">
        <v>0.22206818726875099</v>
      </c>
      <c r="E20" s="79">
        <v>0.10210393288464999</v>
      </c>
      <c r="F20" s="79">
        <v>0.10210393288464999</v>
      </c>
    </row>
    <row r="21" spans="1:8" ht="15.75" customHeight="1" x14ac:dyDescent="0.25">
      <c r="B21" s="24" t="s">
        <v>22</v>
      </c>
      <c r="C21" s="79">
        <v>1.9078716121965902E-2</v>
      </c>
      <c r="D21" s="79">
        <v>1.9078716121965902E-2</v>
      </c>
      <c r="E21" s="79">
        <v>6.0211393323887599E-2</v>
      </c>
      <c r="F21" s="79">
        <v>6.0211393323887599E-2</v>
      </c>
    </row>
    <row r="22" spans="1:8" ht="15.75" customHeight="1" x14ac:dyDescent="0.25">
      <c r="B22" s="24" t="s">
        <v>23</v>
      </c>
      <c r="C22" s="79">
        <v>0.30804587650905313</v>
      </c>
      <c r="D22" s="79">
        <v>0.30804587650905313</v>
      </c>
      <c r="E22" s="79">
        <v>0.33589875694922067</v>
      </c>
      <c r="F22" s="79">
        <v>0.33589875694922067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0.14550000000000002</v>
      </c>
    </row>
    <row r="29" spans="1:8" ht="15.75" customHeight="1" x14ac:dyDescent="0.25">
      <c r="B29" s="24" t="s">
        <v>41</v>
      </c>
      <c r="C29" s="79">
        <v>0.15759999999999999</v>
      </c>
    </row>
    <row r="30" spans="1:8" ht="15.75" customHeight="1" x14ac:dyDescent="0.25">
      <c r="B30" s="24" t="s">
        <v>42</v>
      </c>
      <c r="C30" s="79">
        <v>9.9199999999999997E-2</v>
      </c>
    </row>
    <row r="31" spans="1:8" ht="15.75" customHeight="1" x14ac:dyDescent="0.25">
      <c r="B31" s="24" t="s">
        <v>43</v>
      </c>
      <c r="C31" s="79">
        <v>0.10220000000000001</v>
      </c>
    </row>
    <row r="32" spans="1:8" ht="15.75" customHeight="1" x14ac:dyDescent="0.25">
      <c r="B32" s="24" t="s">
        <v>44</v>
      </c>
      <c r="C32" s="79">
        <v>1.7399999999999999E-2</v>
      </c>
    </row>
    <row r="33" spans="2:3" ht="15.75" customHeight="1" x14ac:dyDescent="0.25">
      <c r="B33" s="24" t="s">
        <v>45</v>
      </c>
      <c r="C33" s="79">
        <v>7.9100000000000004E-2</v>
      </c>
    </row>
    <row r="34" spans="2:3" ht="15.75" customHeight="1" x14ac:dyDescent="0.25">
      <c r="B34" s="24" t="s">
        <v>46</v>
      </c>
      <c r="C34" s="79">
        <v>0.30890000000000001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0.5197017053010472</v>
      </c>
      <c r="D2" s="80">
        <v>0.5197017053010472</v>
      </c>
      <c r="E2" s="80">
        <v>0.46135763871595331</v>
      </c>
      <c r="F2" s="80">
        <v>0.29833713056726097</v>
      </c>
      <c r="G2" s="80">
        <v>0.24307446058823529</v>
      </c>
    </row>
    <row r="3" spans="1:15" ht="15.75" customHeight="1" x14ac:dyDescent="0.25">
      <c r="A3" s="5"/>
      <c r="B3" s="11" t="s">
        <v>118</v>
      </c>
      <c r="C3" s="80">
        <v>0.23371784469895288</v>
      </c>
      <c r="D3" s="80">
        <v>0.23371784469895288</v>
      </c>
      <c r="E3" s="80">
        <v>0.30360309128404667</v>
      </c>
      <c r="F3" s="80">
        <v>0.31320442943273907</v>
      </c>
      <c r="G3" s="80">
        <v>0.34724922941176467</v>
      </c>
    </row>
    <row r="4" spans="1:15" ht="15.75" customHeight="1" x14ac:dyDescent="0.25">
      <c r="A4" s="5"/>
      <c r="B4" s="11" t="s">
        <v>116</v>
      </c>
      <c r="C4" s="81">
        <v>0.16612835402542375</v>
      </c>
      <c r="D4" s="81">
        <v>0.16612835402542375</v>
      </c>
      <c r="E4" s="81">
        <v>0.17858879030567684</v>
      </c>
      <c r="F4" s="81">
        <v>0.29514727425587473</v>
      </c>
      <c r="G4" s="81">
        <v>0.2862676437777778</v>
      </c>
    </row>
    <row r="5" spans="1:15" ht="15.75" customHeight="1" x14ac:dyDescent="0.25">
      <c r="A5" s="5"/>
      <c r="B5" s="11" t="s">
        <v>119</v>
      </c>
      <c r="C5" s="81">
        <v>8.0452095974576282E-2</v>
      </c>
      <c r="D5" s="81">
        <v>8.0452095974576282E-2</v>
      </c>
      <c r="E5" s="81">
        <v>5.6450479694323152E-2</v>
      </c>
      <c r="F5" s="81">
        <v>9.3311165744125332E-2</v>
      </c>
      <c r="G5" s="81">
        <v>0.12340866622222224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0.9078899806029106</v>
      </c>
      <c r="D8" s="80">
        <v>0.9078899806029106</v>
      </c>
      <c r="E8" s="80">
        <v>0.83385155234374997</v>
      </c>
      <c r="F8" s="80">
        <v>0.84962509778260864</v>
      </c>
      <c r="G8" s="80">
        <v>0.87334004659168374</v>
      </c>
    </row>
    <row r="9" spans="1:15" ht="15.75" customHeight="1" x14ac:dyDescent="0.25">
      <c r="B9" s="7" t="s">
        <v>121</v>
      </c>
      <c r="C9" s="80">
        <v>5.2935279397089391E-2</v>
      </c>
      <c r="D9" s="80">
        <v>5.2935279397089391E-2</v>
      </c>
      <c r="E9" s="80">
        <v>0.12597757265624998</v>
      </c>
      <c r="F9" s="80">
        <v>0.11708614421739129</v>
      </c>
      <c r="G9" s="80">
        <v>0.10392147007498295</v>
      </c>
    </row>
    <row r="10" spans="1:15" ht="15.75" customHeight="1" x14ac:dyDescent="0.25">
      <c r="B10" s="7" t="s">
        <v>122</v>
      </c>
      <c r="C10" s="81">
        <v>2.5451749999999999E-2</v>
      </c>
      <c r="D10" s="81">
        <v>2.5451749999999999E-2</v>
      </c>
      <c r="E10" s="81">
        <v>3.3468595599999998E-2</v>
      </c>
      <c r="F10" s="81">
        <v>2.9212367999999999E-2</v>
      </c>
      <c r="G10" s="81">
        <v>1.6815094233333334E-2</v>
      </c>
    </row>
    <row r="11" spans="1:15" ht="15.75" customHeight="1" x14ac:dyDescent="0.25">
      <c r="B11" s="7" t="s">
        <v>123</v>
      </c>
      <c r="C11" s="81">
        <v>1.3722989999999999E-2</v>
      </c>
      <c r="D11" s="81">
        <v>1.3722989999999999E-2</v>
      </c>
      <c r="E11" s="81">
        <v>6.7022793999999995E-3</v>
      </c>
      <c r="F11" s="81">
        <v>4.07639E-3</v>
      </c>
      <c r="G11" s="81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0.92287291025000007</v>
      </c>
      <c r="D14" s="82">
        <v>0.92046457879800003</v>
      </c>
      <c r="E14" s="82">
        <v>0.92046457879800003</v>
      </c>
      <c r="F14" s="82">
        <v>0.65915158875500002</v>
      </c>
      <c r="G14" s="82">
        <v>0.65915158875500002</v>
      </c>
      <c r="H14" s="83">
        <v>0.41799999999999998</v>
      </c>
      <c r="I14" s="83">
        <v>0.41799999999999998</v>
      </c>
      <c r="J14" s="83">
        <v>0.41799999999999998</v>
      </c>
      <c r="K14" s="83">
        <v>0.41799999999999998</v>
      </c>
      <c r="L14" s="83">
        <v>0.50387126232099999</v>
      </c>
      <c r="M14" s="83">
        <v>0.30772150349999999</v>
      </c>
      <c r="N14" s="83">
        <v>0.32862500184699994</v>
      </c>
      <c r="O14" s="83">
        <v>0.35603378418600001</v>
      </c>
    </row>
    <row r="15" spans="1:15" ht="15.75" customHeight="1" x14ac:dyDescent="0.25">
      <c r="B15" s="16" t="s">
        <v>68</v>
      </c>
      <c r="C15" s="80">
        <f>iron_deficiency_anaemia*C14</f>
        <v>0.42946924105003559</v>
      </c>
      <c r="D15" s="80">
        <f t="shared" ref="D15:O15" si="0">iron_deficiency_anaemia*D14</f>
        <v>0.42834849704574229</v>
      </c>
      <c r="E15" s="80">
        <f t="shared" si="0"/>
        <v>0.42834849704574229</v>
      </c>
      <c r="F15" s="80">
        <f t="shared" si="0"/>
        <v>0.30674357153126219</v>
      </c>
      <c r="G15" s="80">
        <f t="shared" si="0"/>
        <v>0.30674357153126219</v>
      </c>
      <c r="H15" s="80">
        <f t="shared" si="0"/>
        <v>0.19452097982839761</v>
      </c>
      <c r="I15" s="80">
        <f t="shared" si="0"/>
        <v>0.19452097982839761</v>
      </c>
      <c r="J15" s="80">
        <f t="shared" si="0"/>
        <v>0.19452097982839761</v>
      </c>
      <c r="K15" s="80">
        <f t="shared" si="0"/>
        <v>0.19452097982839761</v>
      </c>
      <c r="L15" s="80">
        <f t="shared" si="0"/>
        <v>0.23448213314366623</v>
      </c>
      <c r="M15" s="80">
        <f t="shared" si="0"/>
        <v>0.14320164683035333</v>
      </c>
      <c r="N15" s="80">
        <f t="shared" si="0"/>
        <v>0.15292932381671628</v>
      </c>
      <c r="O15" s="80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0.80299999999999994</v>
      </c>
      <c r="D2" s="81">
        <v>0.56899999999999995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4.8000000000000001E-2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5.9000000000000004E-2</v>
      </c>
      <c r="D4" s="81">
        <v>0.23300000000000001</v>
      </c>
      <c r="E4" s="81">
        <v>0.93299999999999994</v>
      </c>
      <c r="F4" s="81">
        <v>0.83799999999999997</v>
      </c>
      <c r="G4" s="81">
        <v>0</v>
      </c>
    </row>
    <row r="5" spans="1:7" x14ac:dyDescent="0.25">
      <c r="B5" s="43" t="s">
        <v>169</v>
      </c>
      <c r="C5" s="80">
        <f>1-SUM(C2:C4)</f>
        <v>8.9999999999999969E-2</v>
      </c>
      <c r="D5" s="80">
        <f>1-SUM(D2:D4)</f>
        <v>6.700000000000006E-2</v>
      </c>
      <c r="E5" s="80">
        <f>1-SUM(E2:E4)</f>
        <v>6.700000000000006E-2</v>
      </c>
      <c r="F5" s="80">
        <f>1-SUM(F2:F4)</f>
        <v>0.16200000000000003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0.35569000000000001</v>
      </c>
      <c r="D2" s="143">
        <v>0.34756999999999999</v>
      </c>
      <c r="E2" s="143">
        <v>0.33986</v>
      </c>
      <c r="F2" s="143">
        <v>0.33224999999999999</v>
      </c>
      <c r="G2" s="143">
        <v>0.32488999999999996</v>
      </c>
      <c r="H2" s="143">
        <v>0.31768999999999997</v>
      </c>
      <c r="I2" s="143">
        <v>0.31073000000000001</v>
      </c>
      <c r="J2" s="143">
        <v>0.30395</v>
      </c>
      <c r="K2" s="143">
        <v>0.29729</v>
      </c>
      <c r="L2" s="143">
        <v>0.29071000000000002</v>
      </c>
      <c r="M2" s="143">
        <v>0.28422000000000003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3.3319999999999995E-2</v>
      </c>
      <c r="D4" s="143">
        <v>3.2579999999999998E-2</v>
      </c>
      <c r="E4" s="143">
        <v>3.1859999999999999E-2</v>
      </c>
      <c r="F4" s="143">
        <v>3.116E-2</v>
      </c>
      <c r="G4" s="143">
        <v>3.048E-2</v>
      </c>
      <c r="H4" s="143">
        <v>2.981E-2</v>
      </c>
      <c r="I4" s="143">
        <v>2.9159999999999998E-2</v>
      </c>
      <c r="J4" s="143">
        <v>2.8530000000000003E-2</v>
      </c>
      <c r="K4" s="143">
        <v>2.7910000000000001E-2</v>
      </c>
      <c r="L4" s="143">
        <v>2.7309999999999997E-2</v>
      </c>
      <c r="M4" s="143">
        <v>2.673E-2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0.41799999999999998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0.50387126232099999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0.56899999999999995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0.83799999999999997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56.445</v>
      </c>
      <c r="D13" s="142">
        <v>54.201999999999998</v>
      </c>
      <c r="E13" s="142">
        <v>52.109000000000002</v>
      </c>
      <c r="F13" s="142">
        <v>50.158000000000001</v>
      </c>
      <c r="G13" s="142">
        <v>48.331000000000003</v>
      </c>
      <c r="H13" s="142">
        <v>46.634999999999998</v>
      </c>
      <c r="I13" s="142">
        <v>45.011000000000003</v>
      </c>
      <c r="J13" s="142">
        <v>43.482999999999997</v>
      </c>
      <c r="K13" s="142">
        <v>42.045000000000002</v>
      </c>
      <c r="L13" s="142">
        <v>40.667000000000002</v>
      </c>
      <c r="M13" s="142">
        <v>39.356999999999999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6.34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33.512328306813664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44.605343392661311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30.030766511576612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0.11340658198033567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1.0491818188097615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1.0491818188097615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1.0491818188097615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1.0491818188097615</v>
      </c>
      <c r="E13" s="86" t="s">
        <v>202</v>
      </c>
    </row>
    <row r="14" spans="1:5" ht="15.75" customHeight="1" x14ac:dyDescent="0.25">
      <c r="A14" s="11" t="s">
        <v>187</v>
      </c>
      <c r="B14" s="85">
        <v>0.33399999999999996</v>
      </c>
      <c r="C14" s="85">
        <v>0.95</v>
      </c>
      <c r="D14" s="149">
        <v>14.130405261781679</v>
      </c>
      <c r="E14" s="86" t="s">
        <v>202</v>
      </c>
    </row>
    <row r="15" spans="1:5" ht="15.75" customHeight="1" x14ac:dyDescent="0.25">
      <c r="A15" s="11" t="s">
        <v>209</v>
      </c>
      <c r="B15" s="85">
        <v>0.33399999999999996</v>
      </c>
      <c r="C15" s="85">
        <v>0.95</v>
      </c>
      <c r="D15" s="149">
        <v>14.130405261781679</v>
      </c>
      <c r="E15" s="86" t="s">
        <v>202</v>
      </c>
    </row>
    <row r="16" spans="1:5" ht="15.75" customHeight="1" x14ac:dyDescent="0.25">
      <c r="A16" s="52" t="s">
        <v>57</v>
      </c>
      <c r="B16" s="85">
        <v>0.7609999999999999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0.18668210981427777</v>
      </c>
      <c r="E17" s="86" t="s">
        <v>202</v>
      </c>
    </row>
    <row r="18" spans="1:5" ht="16.05" customHeight="1" x14ac:dyDescent="0.25">
      <c r="A18" s="52" t="s">
        <v>173</v>
      </c>
      <c r="B18" s="85">
        <v>0.25</v>
      </c>
      <c r="C18" s="85">
        <v>0.95</v>
      </c>
      <c r="D18" s="149">
        <v>0.80800494022236113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0.80110146350938183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24.054885882818429</v>
      </c>
      <c r="E22" s="86" t="s">
        <v>202</v>
      </c>
    </row>
    <row r="23" spans="1:5" ht="15.75" customHeight="1" x14ac:dyDescent="0.25">
      <c r="A23" s="52" t="s">
        <v>34</v>
      </c>
      <c r="B23" s="85">
        <v>0.82099999999999995</v>
      </c>
      <c r="C23" s="85">
        <v>0.95</v>
      </c>
      <c r="D23" s="149">
        <v>4.621869686333798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20.43896045604918</v>
      </c>
      <c r="E24" s="86" t="s">
        <v>202</v>
      </c>
    </row>
    <row r="25" spans="1:5" ht="15.75" customHeight="1" x14ac:dyDescent="0.25">
      <c r="A25" s="52" t="s">
        <v>87</v>
      </c>
      <c r="B25" s="85">
        <v>0.34799999999999998</v>
      </c>
      <c r="C25" s="85">
        <v>0.95</v>
      </c>
      <c r="D25" s="149">
        <v>20.438698294569541</v>
      </c>
      <c r="E25" s="86" t="s">
        <v>202</v>
      </c>
    </row>
    <row r="26" spans="1:5" ht="15.75" customHeight="1" x14ac:dyDescent="0.25">
      <c r="A26" s="52" t="s">
        <v>137</v>
      </c>
      <c r="B26" s="85">
        <v>0.33399999999999996</v>
      </c>
      <c r="C26" s="85">
        <v>0.95</v>
      </c>
      <c r="D26" s="149">
        <v>4.5049255724428177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3.581415982664061</v>
      </c>
      <c r="E27" s="86" t="s">
        <v>202</v>
      </c>
    </row>
    <row r="28" spans="1:5" ht="15.75" customHeight="1" x14ac:dyDescent="0.25">
      <c r="A28" s="52" t="s">
        <v>84</v>
      </c>
      <c r="B28" s="85">
        <v>0.64700000000000002</v>
      </c>
      <c r="C28" s="85">
        <v>0.95</v>
      </c>
      <c r="D28" s="149">
        <v>0.60183247967827136</v>
      </c>
      <c r="E28" s="86" t="s">
        <v>202</v>
      </c>
    </row>
    <row r="29" spans="1:5" ht="15.75" customHeight="1" x14ac:dyDescent="0.25">
      <c r="A29" s="52" t="s">
        <v>58</v>
      </c>
      <c r="B29" s="85">
        <v>0.25</v>
      </c>
      <c r="C29" s="85">
        <v>0.95</v>
      </c>
      <c r="D29" s="149">
        <v>57.691469774981172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149">
        <v>186.36574247635542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186.36574247635542</v>
      </c>
      <c r="E31" s="86" t="s">
        <v>202</v>
      </c>
    </row>
    <row r="32" spans="1:5" ht="15.75" customHeight="1" x14ac:dyDescent="0.25">
      <c r="A32" s="52" t="s">
        <v>28</v>
      </c>
      <c r="B32" s="85">
        <v>0.91</v>
      </c>
      <c r="C32" s="85">
        <v>0.95</v>
      </c>
      <c r="D32" s="149">
        <v>0.33618374922887545</v>
      </c>
      <c r="E32" s="86" t="s">
        <v>202</v>
      </c>
    </row>
    <row r="33" spans="1:6" ht="15.75" customHeight="1" x14ac:dyDescent="0.25">
      <c r="A33" s="52" t="s">
        <v>83</v>
      </c>
      <c r="B33" s="85">
        <v>0.107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0.85499999999999998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0.90200000000000002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7.9000000000000001E-2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0.28100000000000003</v>
      </c>
      <c r="C38" s="85">
        <v>0.95</v>
      </c>
      <c r="D38" s="149">
        <v>1.876413001400721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0.3601423203656352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2020-07-16T02:35:17Z</dcterms:modified>
</cp:coreProperties>
</file>