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2945C375-6343-4FA7-BC16-5969F36E07FC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 s="1"/>
  <c r="G9" i="2"/>
  <c r="I9" i="2"/>
  <c r="G10" i="2"/>
  <c r="I10" i="2" s="1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<sst xmlns="http://schemas.openxmlformats.org/spreadsheetml/2006/main" count="1120" uniqueCount="273">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</sst>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8183</v>
      </c>
    </row>
    <row r="8" spans="1:3" ht="15" customHeight="1" x14ac:dyDescent="0.25">
      <c r="B8" s="7" t="s">
        <v>106</v>
      </c>
      <c r="C8" s="70">
        <v>5.4199999999999998E-2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0.90741958618164109</v>
      </c>
    </row>
    <row r="11" spans="1:3" ht="15" customHeight="1" x14ac:dyDescent="0.25">
      <c r="B11" s="7" t="s">
        <v>108</v>
      </c>
      <c r="C11" s="70">
        <v>0.72900000000000009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0.13059999999999999</v>
      </c>
    </row>
    <row r="24" spans="1:3" ht="15" customHeight="1" x14ac:dyDescent="0.25">
      <c r="B24" s="20" t="s">
        <v>102</v>
      </c>
      <c r="C24" s="71">
        <v>0.55969999999999998</v>
      </c>
    </row>
    <row r="25" spans="1:3" ht="15" customHeight="1" x14ac:dyDescent="0.25">
      <c r="B25" s="20" t="s">
        <v>103</v>
      </c>
      <c r="C25" s="71">
        <v>0.28770000000000001</v>
      </c>
    </row>
    <row r="26" spans="1:3" ht="15" customHeight="1" x14ac:dyDescent="0.25">
      <c r="B26" s="20" t="s">
        <v>104</v>
      </c>
      <c r="C26" s="71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9.6</v>
      </c>
    </row>
    <row r="38" spans="1:5" ht="15" customHeight="1" x14ac:dyDescent="0.25">
      <c r="B38" s="16" t="s">
        <v>91</v>
      </c>
      <c r="C38" s="75">
        <v>14.9</v>
      </c>
      <c r="D38" s="17"/>
      <c r="E38" s="18"/>
    </row>
    <row r="39" spans="1:5" ht="15" customHeight="1" x14ac:dyDescent="0.25">
      <c r="B39" s="16" t="s">
        <v>90</v>
      </c>
      <c r="C39" s="75">
        <v>16.2</v>
      </c>
      <c r="D39" s="17"/>
      <c r="E39" s="17"/>
    </row>
    <row r="40" spans="1:5" ht="15" customHeight="1" x14ac:dyDescent="0.25">
      <c r="B40" s="16" t="s">
        <v>171</v>
      </c>
      <c r="C40" s="75">
        <v>0.45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2.2000000000000002E-2</v>
      </c>
      <c r="D45" s="17"/>
    </row>
    <row r="46" spans="1:5" ht="15.75" customHeight="1" x14ac:dyDescent="0.25">
      <c r="B46" s="16" t="s">
        <v>11</v>
      </c>
      <c r="C46" s="71">
        <v>9.5799999999999996E-2</v>
      </c>
      <c r="D46" s="17"/>
    </row>
    <row r="47" spans="1:5" ht="15.75" customHeight="1" x14ac:dyDescent="0.25">
      <c r="B47" s="16" t="s">
        <v>12</v>
      </c>
      <c r="C47" s="71">
        <v>0.1124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1.4471772434274999</v>
      </c>
      <c r="D51" s="17"/>
    </row>
    <row r="52" spans="1:4" ht="15" customHeight="1" x14ac:dyDescent="0.25">
      <c r="B52" s="16" t="s">
        <v>125</v>
      </c>
      <c r="C52" s="76">
        <v>1.24220579431</v>
      </c>
    </row>
    <row r="53" spans="1:4" ht="15.75" customHeight="1" x14ac:dyDescent="0.25">
      <c r="B53" s="16" t="s">
        <v>126</v>
      </c>
      <c r="C53" s="76">
        <v>1.24220579431</v>
      </c>
    </row>
    <row r="54" spans="1:4" ht="15.75" customHeight="1" x14ac:dyDescent="0.25">
      <c r="B54" s="16" t="s">
        <v>127</v>
      </c>
      <c r="C54" s="76">
        <v>1.0214741356799899</v>
      </c>
    </row>
    <row r="55" spans="1:4" ht="15.75" customHeight="1" x14ac:dyDescent="0.25">
      <c r="B55" s="16" t="s">
        <v>128</v>
      </c>
      <c r="C55" s="76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0.51007046186413363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5.4199999999999998E-2</v>
      </c>
      <c r="E2" s="91">
        <f>food_insecure</f>
        <v>5.4199999999999998E-2</v>
      </c>
      <c r="F2" s="91">
        <f>food_insecure</f>
        <v>5.4199999999999998E-2</v>
      </c>
      <c r="G2" s="91">
        <f>food_insecure</f>
        <v>5.4199999999999998E-2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5.4199999999999998E-2</v>
      </c>
      <c r="F5" s="91">
        <f>food_insecure</f>
        <v>5.4199999999999998E-2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1.4471772434274999</v>
      </c>
      <c r="D7" s="91">
        <f>diarrhoea_1_5mo</f>
        <v>1.24220579431</v>
      </c>
      <c r="E7" s="91">
        <f>diarrhoea_6_11mo</f>
        <v>1.24220579431</v>
      </c>
      <c r="F7" s="91">
        <f>diarrhoea_12_23mo</f>
        <v>1.0214741356799899</v>
      </c>
      <c r="G7" s="91">
        <f>diarrhoea_24_59mo</f>
        <v>1.0214741356799899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5.4199999999999998E-2</v>
      </c>
      <c r="F8" s="91">
        <f>food_insecure</f>
        <v>5.4199999999999998E-2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1.4471772434274999</v>
      </c>
      <c r="D12" s="91">
        <f>diarrhoea_1_5mo</f>
        <v>1.24220579431</v>
      </c>
      <c r="E12" s="91">
        <f>diarrhoea_6_11mo</f>
        <v>1.24220579431</v>
      </c>
      <c r="F12" s="91">
        <f>diarrhoea_12_23mo</f>
        <v>1.0214741356799899</v>
      </c>
      <c r="G12" s="91">
        <f>diarrhoea_24_59mo</f>
        <v>1.0214741356799899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5.4199999999999998E-2</v>
      </c>
      <c r="I15" s="91">
        <f>food_insecure</f>
        <v>5.4199999999999998E-2</v>
      </c>
      <c r="J15" s="91">
        <f>food_insecure</f>
        <v>5.4199999999999998E-2</v>
      </c>
      <c r="K15" s="91">
        <f>food_insecure</f>
        <v>5.4199999999999998E-2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0.72900000000000009</v>
      </c>
      <c r="I18" s="91">
        <f>frac_PW_health_facility</f>
        <v>0.72900000000000009</v>
      </c>
      <c r="J18" s="91">
        <f>frac_PW_health_facility</f>
        <v>0.72900000000000009</v>
      </c>
      <c r="K18" s="91">
        <f>frac_PW_health_facility</f>
        <v>0.72900000000000009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0.17</v>
      </c>
      <c r="M24" s="91">
        <f>famplan_unmet_need</f>
        <v>0.17</v>
      </c>
      <c r="N24" s="91">
        <f>famplan_unmet_need</f>
        <v>0.17</v>
      </c>
      <c r="O24" s="91">
        <f>famplan_unmet_need</f>
        <v>0.17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4.6418153041076424E-2</v>
      </c>
      <c r="M25" s="91">
        <f>(1-food_insecure)*(0.49)+food_insecure*(0.7)</f>
        <v>0.50138199999999999</v>
      </c>
      <c r="N25" s="91">
        <f>(1-food_insecure)*(0.49)+food_insecure*(0.7)</f>
        <v>0.50138199999999999</v>
      </c>
      <c r="O25" s="91">
        <f>(1-food_insecure)*(0.49)+food_insecure*(0.7)</f>
        <v>0.50138199999999999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1.9893494160461326E-2</v>
      </c>
      <c r="M26" s="91">
        <f>(1-food_insecure)*(0.21)+food_insecure*(0.3)</f>
        <v>0.21487799999999999</v>
      </c>
      <c r="N26" s="91">
        <f>(1-food_insecure)*(0.21)+food_insecure*(0.3)</f>
        <v>0.21487799999999999</v>
      </c>
      <c r="O26" s="91">
        <f>(1-food_insecure)*(0.21)+food_insecure*(0.3)</f>
        <v>0.21487799999999999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2.6268766616821156E-2</v>
      </c>
      <c r="M27" s="91">
        <f>(1-food_insecure)*(0.3)</f>
        <v>0.28373999999999999</v>
      </c>
      <c r="N27" s="91">
        <f>(1-food_insecure)*(0.3)</f>
        <v>0.28373999999999999</v>
      </c>
      <c r="O27" s="91">
        <f>(1-food_insecure)*(0.3)</f>
        <v>0.28373999999999999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0.90741958618164109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1607.502</v>
      </c>
      <c r="C2" s="78">
        <v>4400</v>
      </c>
      <c r="D2" s="78">
        <v>8900</v>
      </c>
      <c r="E2" s="78">
        <v>9600</v>
      </c>
      <c r="F2" s="78">
        <v>9100</v>
      </c>
      <c r="G2" s="22">
        <f t="shared" ref="G2:G40" si="0">C2+D2+E2+F2</f>
        <v>32000</v>
      </c>
      <c r="H2" s="22">
        <f t="shared" ref="H2:H40" si="1">(B2 + stillbirth*B2/(1000-stillbirth))/(1-abortion)</f>
        <v>1867.6877067379583</v>
      </c>
      <c r="I2" s="22">
        <f>G2-H2</f>
        <v>30132.312293262043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1582.1496</v>
      </c>
      <c r="C3" s="78">
        <v>4300</v>
      </c>
      <c r="D3" s="78">
        <v>8800</v>
      </c>
      <c r="E3" s="78">
        <v>9700</v>
      </c>
      <c r="F3" s="78">
        <v>9100</v>
      </c>
      <c r="G3" s="22">
        <f t="shared" si="0"/>
        <v>31900</v>
      </c>
      <c r="H3" s="22">
        <f t="shared" si="1"/>
        <v>1838.2318393012126</v>
      </c>
      <c r="I3" s="22">
        <f t="shared" ref="I3:I15" si="3">G3-H3</f>
        <v>30061.768160698786</v>
      </c>
    </row>
    <row r="4" spans="1:9" ht="15.75" customHeight="1" x14ac:dyDescent="0.25">
      <c r="A4" s="7">
        <f t="shared" si="2"/>
        <v>2022</v>
      </c>
      <c r="B4" s="77">
        <v>1556.7971999999997</v>
      </c>
      <c r="C4" s="78">
        <v>4300</v>
      </c>
      <c r="D4" s="78">
        <v>8800</v>
      </c>
      <c r="E4" s="78">
        <v>9800</v>
      </c>
      <c r="F4" s="78">
        <v>9000</v>
      </c>
      <c r="G4" s="22">
        <f t="shared" si="0"/>
        <v>31900</v>
      </c>
      <c r="H4" s="22">
        <f t="shared" si="1"/>
        <v>1808.7759718644666</v>
      </c>
      <c r="I4" s="22">
        <f t="shared" si="3"/>
        <v>30091.224028135533</v>
      </c>
    </row>
    <row r="5" spans="1:9" ht="15.75" customHeight="1" x14ac:dyDescent="0.25">
      <c r="A5" s="7">
        <f t="shared" si="2"/>
        <v>2023</v>
      </c>
      <c r="B5" s="77">
        <v>1531.4447999999998</v>
      </c>
      <c r="C5" s="78">
        <v>4300</v>
      </c>
      <c r="D5" s="78">
        <v>8700</v>
      </c>
      <c r="E5" s="78">
        <v>9900</v>
      </c>
      <c r="F5" s="78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7">
        <f t="shared" si="2"/>
        <v>2024</v>
      </c>
      <c r="B6" s="77">
        <v>1519.6607999999997</v>
      </c>
      <c r="C6" s="78">
        <v>4300</v>
      </c>
      <c r="D6" s="78">
        <v>8500</v>
      </c>
      <c r="E6" s="78">
        <v>10000</v>
      </c>
      <c r="F6" s="78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7">
        <f t="shared" si="2"/>
        <v>2025</v>
      </c>
      <c r="B7" s="77">
        <v>1494.08</v>
      </c>
      <c r="C7" s="78">
        <v>4300</v>
      </c>
      <c r="D7" s="78">
        <v>8400</v>
      </c>
      <c r="E7" s="78">
        <v>10200</v>
      </c>
      <c r="F7" s="78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7">
        <f t="shared" si="2"/>
        <v>2026</v>
      </c>
      <c r="B8" s="77">
        <v>1473.5616</v>
      </c>
      <c r="C8" s="78">
        <v>4300</v>
      </c>
      <c r="D8" s="78">
        <v>8300</v>
      </c>
      <c r="E8" s="78">
        <v>10600</v>
      </c>
      <c r="F8" s="78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7">
        <f t="shared" si="2"/>
        <v>2027</v>
      </c>
      <c r="B9" s="77">
        <v>1453.0432000000003</v>
      </c>
      <c r="C9" s="78">
        <v>4200</v>
      </c>
      <c r="D9" s="78">
        <v>8200</v>
      </c>
      <c r="E9" s="78">
        <v>10900</v>
      </c>
      <c r="F9" s="78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7">
        <f t="shared" si="2"/>
        <v>2028</v>
      </c>
      <c r="B10" s="77">
        <v>1432.5248000000004</v>
      </c>
      <c r="C10" s="78">
        <v>4100</v>
      </c>
      <c r="D10" s="78">
        <v>8100</v>
      </c>
      <c r="E10" s="78">
        <v>11200</v>
      </c>
      <c r="F10" s="78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7">
        <f t="shared" si="2"/>
        <v>2029</v>
      </c>
      <c r="B11" s="77">
        <v>1412.0064000000004</v>
      </c>
      <c r="C11" s="78">
        <v>4100</v>
      </c>
      <c r="D11" s="78">
        <v>8100</v>
      </c>
      <c r="E11" s="78">
        <v>11500</v>
      </c>
      <c r="F11" s="78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7">
        <f t="shared" si="2"/>
        <v>2030</v>
      </c>
      <c r="B12" s="77">
        <v>1391.4880000000001</v>
      </c>
      <c r="C12" s="78">
        <v>4000</v>
      </c>
      <c r="D12" s="78">
        <v>8000</v>
      </c>
      <c r="E12" s="78">
        <v>11800</v>
      </c>
      <c r="F12" s="78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7" t="str">
        <f t="shared" si="2"/>
        <v/>
      </c>
      <c r="B13" s="77">
        <v>4400</v>
      </c>
      <c r="C13" s="78">
        <v>9000</v>
      </c>
      <c r="D13" s="78">
        <v>9700</v>
      </c>
      <c r="E13" s="78">
        <v>9200</v>
      </c>
      <c r="F13" s="78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1.4728180499999998E-2</v>
      </c>
    </row>
    <row r="4" spans="1:8" ht="15.75" customHeight="1" x14ac:dyDescent="0.25">
      <c r="B4" s="24" t="s">
        <v>7</v>
      </c>
      <c r="C4" s="79">
        <v>0.23410771803385452</v>
      </c>
    </row>
    <row r="5" spans="1:8" ht="15.75" customHeight="1" x14ac:dyDescent="0.25">
      <c r="B5" s="24" t="s">
        <v>8</v>
      </c>
      <c r="C5" s="79">
        <v>6.7459153046349724E-2</v>
      </c>
    </row>
    <row r="6" spans="1:8" ht="15.75" customHeight="1" x14ac:dyDescent="0.25">
      <c r="B6" s="24" t="s">
        <v>10</v>
      </c>
      <c r="C6" s="79">
        <v>9.2665304940639584E-2</v>
      </c>
    </row>
    <row r="7" spans="1:8" ht="15.75" customHeight="1" x14ac:dyDescent="0.25">
      <c r="B7" s="24" t="s">
        <v>13</v>
      </c>
      <c r="C7" s="79">
        <v>0.27279899641717847</v>
      </c>
    </row>
    <row r="8" spans="1:8" ht="15.75" customHeight="1" x14ac:dyDescent="0.25">
      <c r="B8" s="24" t="s">
        <v>14</v>
      </c>
      <c r="C8" s="79">
        <v>1.7446102014606122E-5</v>
      </c>
    </row>
    <row r="9" spans="1:8" ht="15.75" customHeight="1" x14ac:dyDescent="0.25">
      <c r="B9" s="24" t="s">
        <v>27</v>
      </c>
      <c r="C9" s="79">
        <v>0.145305748977101</v>
      </c>
    </row>
    <row r="10" spans="1:8" ht="15.75" customHeight="1" x14ac:dyDescent="0.25">
      <c r="B10" s="24" t="s">
        <v>15</v>
      </c>
      <c r="C10" s="79">
        <v>0.17291745198286212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7.7865457652415204E-2</v>
      </c>
      <c r="D14" s="79">
        <v>7.7865457652415204E-2</v>
      </c>
      <c r="E14" s="79">
        <v>4.3148083271610897E-2</v>
      </c>
      <c r="F14" s="79">
        <v>4.3148083271610897E-2</v>
      </c>
    </row>
    <row r="15" spans="1:8" ht="15.75" customHeight="1" x14ac:dyDescent="0.25">
      <c r="B15" s="24" t="s">
        <v>16</v>
      </c>
      <c r="C15" s="79">
        <v>0.20318558699605199</v>
      </c>
      <c r="D15" s="79">
        <v>0.20318558699605199</v>
      </c>
      <c r="E15" s="79">
        <v>0.12579631908371899</v>
      </c>
      <c r="F15" s="79">
        <v>0.12579631908371899</v>
      </c>
    </row>
    <row r="16" spans="1:8" ht="15.75" customHeight="1" x14ac:dyDescent="0.25">
      <c r="B16" s="24" t="s">
        <v>17</v>
      </c>
      <c r="C16" s="79">
        <v>2.6859272072454199E-2</v>
      </c>
      <c r="D16" s="79">
        <v>2.6859272072454199E-2</v>
      </c>
      <c r="E16" s="79">
        <v>2.3761726777571299E-2</v>
      </c>
      <c r="F16" s="79">
        <v>2.3761726777571299E-2</v>
      </c>
    </row>
    <row r="17" spans="1:8" ht="15.75" customHeight="1" x14ac:dyDescent="0.25">
      <c r="B17" s="24" t="s">
        <v>18</v>
      </c>
      <c r="C17" s="79">
        <v>7.0264581200529507E-5</v>
      </c>
      <c r="D17" s="79">
        <v>7.0264581200529507E-5</v>
      </c>
      <c r="E17" s="79">
        <v>2.20847257151293E-4</v>
      </c>
      <c r="F17" s="79">
        <v>2.20847257151293E-4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1.4178623383207202E-3</v>
      </c>
      <c r="D19" s="79">
        <v>1.4178623383207202E-3</v>
      </c>
      <c r="E19" s="79">
        <v>8.9144335698993003E-4</v>
      </c>
      <c r="F19" s="79">
        <v>8.9144335698993003E-4</v>
      </c>
    </row>
    <row r="20" spans="1:8" ht="15.75" customHeight="1" x14ac:dyDescent="0.25">
      <c r="B20" s="24" t="s">
        <v>21</v>
      </c>
      <c r="C20" s="79">
        <v>2.2764623949591202E-2</v>
      </c>
      <c r="D20" s="79">
        <v>2.2764623949591202E-2</v>
      </c>
      <c r="E20" s="79">
        <v>2.8554762414953402E-2</v>
      </c>
      <c r="F20" s="79">
        <v>2.8554762414953402E-2</v>
      </c>
    </row>
    <row r="21" spans="1:8" ht="15.75" customHeight="1" x14ac:dyDescent="0.25">
      <c r="B21" s="24" t="s">
        <v>22</v>
      </c>
      <c r="C21" s="79">
        <v>7.0558967702500794E-2</v>
      </c>
      <c r="D21" s="79">
        <v>7.0558967702500794E-2</v>
      </c>
      <c r="E21" s="79">
        <v>0.19444484205676202</v>
      </c>
      <c r="F21" s="79">
        <v>0.19444484205676202</v>
      </c>
    </row>
    <row r="22" spans="1:8" ht="15.75" customHeight="1" x14ac:dyDescent="0.25">
      <c r="B22" s="24" t="s">
        <v>23</v>
      </c>
      <c r="C22" s="79">
        <v>0.5972779647074653</v>
      </c>
      <c r="D22" s="79">
        <v>0.5972779647074653</v>
      </c>
      <c r="E22" s="79">
        <v>0.5831819757812422</v>
      </c>
      <c r="F22" s="79">
        <v>0.5831819757812422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5.0099999999999999E-2</v>
      </c>
    </row>
    <row r="27" spans="1:8" ht="15.75" customHeight="1" x14ac:dyDescent="0.25">
      <c r="B27" s="24" t="s">
        <v>39</v>
      </c>
      <c r="C27" s="79">
        <v>4.9500000000000002E-2</v>
      </c>
    </row>
    <row r="28" spans="1:8" ht="15.75" customHeight="1" x14ac:dyDescent="0.25">
      <c r="B28" s="24" t="s">
        <v>40</v>
      </c>
      <c r="C28" s="79">
        <v>0.1075</v>
      </c>
    </row>
    <row r="29" spans="1:8" ht="15.75" customHeight="1" x14ac:dyDescent="0.25">
      <c r="B29" s="24" t="s">
        <v>41</v>
      </c>
      <c r="C29" s="79">
        <v>0.18960000000000002</v>
      </c>
    </row>
    <row r="30" spans="1:8" ht="15.75" customHeight="1" x14ac:dyDescent="0.25">
      <c r="B30" s="24" t="s">
        <v>42</v>
      </c>
      <c r="C30" s="79">
        <v>5.7200000000000001E-2</v>
      </c>
    </row>
    <row r="31" spans="1:8" ht="15.75" customHeight="1" x14ac:dyDescent="0.25">
      <c r="B31" s="24" t="s">
        <v>43</v>
      </c>
      <c r="C31" s="79">
        <v>0.16519999999999999</v>
      </c>
    </row>
    <row r="32" spans="1:8" ht="15.75" customHeight="1" x14ac:dyDescent="0.25">
      <c r="B32" s="24" t="s">
        <v>44</v>
      </c>
      <c r="C32" s="79">
        <v>4.2500000000000003E-2</v>
      </c>
    </row>
    <row r="33" spans="2:3" ht="15.75" customHeight="1" x14ac:dyDescent="0.25">
      <c r="B33" s="24" t="s">
        <v>45</v>
      </c>
      <c r="C33" s="79">
        <v>0.1663</v>
      </c>
    </row>
    <row r="34" spans="2:3" ht="15.75" customHeight="1" x14ac:dyDescent="0.25">
      <c r="B34" s="24" t="s">
        <v>46</v>
      </c>
      <c r="C34" s="79">
        <v>0.1721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0.65799999999999992</v>
      </c>
      <c r="D2" s="80">
        <v>0.65799999999999992</v>
      </c>
      <c r="E2" s="80">
        <v>0.61799999999999999</v>
      </c>
      <c r="F2" s="80">
        <v>0.46899999999999997</v>
      </c>
      <c r="G2" s="80">
        <v>0.45299999999999996</v>
      </c>
    </row>
    <row r="3" spans="1:15" ht="15.75" customHeight="1" x14ac:dyDescent="0.25">
      <c r="A3" s="5"/>
      <c r="B3" s="11" t="s">
        <v>118</v>
      </c>
      <c r="C3" s="80">
        <v>0.217</v>
      </c>
      <c r="D3" s="80">
        <v>0.217</v>
      </c>
      <c r="E3" s="80">
        <v>0.23499999999999999</v>
      </c>
      <c r="F3" s="80">
        <v>0.27699999999999997</v>
      </c>
      <c r="G3" s="80">
        <v>0.29299999999999998</v>
      </c>
    </row>
    <row r="4" spans="1:15" ht="15.75" customHeight="1" x14ac:dyDescent="0.25">
      <c r="A4" s="5"/>
      <c r="B4" s="11" t="s">
        <v>116</v>
      </c>
      <c r="C4" s="81">
        <v>8.1000000000000003E-2</v>
      </c>
      <c r="D4" s="81">
        <v>8.1000000000000003E-2</v>
      </c>
      <c r="E4" s="81">
        <v>0.106</v>
      </c>
      <c r="F4" s="81">
        <v>0.16699999999999998</v>
      </c>
      <c r="G4" s="81">
        <v>0.17199999999999999</v>
      </c>
    </row>
    <row r="5" spans="1:15" ht="15.75" customHeight="1" x14ac:dyDescent="0.25">
      <c r="A5" s="5"/>
      <c r="B5" s="11" t="s">
        <v>119</v>
      </c>
      <c r="C5" s="81">
        <v>4.4000000000000004E-2</v>
      </c>
      <c r="D5" s="81">
        <v>4.4000000000000004E-2</v>
      </c>
      <c r="E5" s="81">
        <v>0.04</v>
      </c>
      <c r="F5" s="81">
        <v>8.5999999999999993E-2</v>
      </c>
      <c r="G5" s="81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0.8561007345225603</v>
      </c>
      <c r="D8" s="80">
        <v>0.8561007345225603</v>
      </c>
      <c r="E8" s="80">
        <v>0.86699999999999999</v>
      </c>
      <c r="F8" s="80">
        <v>0.88600000000000001</v>
      </c>
      <c r="G8" s="80">
        <v>0.90600000000000003</v>
      </c>
    </row>
    <row r="9" spans="1:15" ht="15.75" customHeight="1" x14ac:dyDescent="0.25">
      <c r="B9" s="7" t="s">
        <v>121</v>
      </c>
      <c r="C9" s="80">
        <v>9.5899265477439669E-2</v>
      </c>
      <c r="D9" s="80">
        <v>9.5899265477439669E-2</v>
      </c>
      <c r="E9" s="80">
        <v>9.3000000000000013E-2</v>
      </c>
      <c r="F9" s="80">
        <v>8.9000000000000024E-2</v>
      </c>
      <c r="G9" s="80">
        <v>7.5999999999999998E-2</v>
      </c>
    </row>
    <row r="10" spans="1:15" ht="15.75" customHeight="1" x14ac:dyDescent="0.25">
      <c r="B10" s="7" t="s">
        <v>122</v>
      </c>
      <c r="C10" s="81">
        <v>0.03</v>
      </c>
      <c r="D10" s="81">
        <v>0.03</v>
      </c>
      <c r="E10" s="81">
        <v>2.8999999999999998E-2</v>
      </c>
      <c r="F10" s="81">
        <v>1.8000000000000002E-2</v>
      </c>
      <c r="G10" s="81">
        <v>1.3000000000000001E-2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0.39112227900000002</v>
      </c>
      <c r="D14" s="82">
        <v>0.36316351757300003</v>
      </c>
      <c r="E14" s="82">
        <v>0.36316351757300003</v>
      </c>
      <c r="F14" s="82">
        <v>0.27569453613299999</v>
      </c>
      <c r="G14" s="82">
        <v>0.27569453613299999</v>
      </c>
      <c r="H14" s="83">
        <v>0.28100000000000003</v>
      </c>
      <c r="I14" s="83">
        <v>0.28100000000000003</v>
      </c>
      <c r="J14" s="83">
        <v>0.28100000000000003</v>
      </c>
      <c r="K14" s="83">
        <v>0.28100000000000003</v>
      </c>
      <c r="L14" s="83">
        <v>0.20290888358899997</v>
      </c>
      <c r="M14" s="83">
        <v>0.2595008425725</v>
      </c>
      <c r="N14" s="83">
        <v>0.2304071092485</v>
      </c>
      <c r="O14" s="83">
        <v>0.23208007870950001</v>
      </c>
    </row>
    <row r="15" spans="1:15" ht="15.75" customHeight="1" x14ac:dyDescent="0.25">
      <c r="B15" s="16" t="s">
        <v>68</v>
      </c>
      <c r="C15" s="80">
        <f>iron_deficiency_anaemia*C14</f>
        <v>0.19949992149488255</v>
      </c>
      <c r="D15" s="80">
        <f t="shared" ref="D15:O15" si="0">iron_deficiency_anaemia*D14</f>
        <v>0.18523898314066353</v>
      </c>
      <c r="E15" s="80">
        <f t="shared" si="0"/>
        <v>0.18523898314066353</v>
      </c>
      <c r="F15" s="80">
        <f t="shared" si="0"/>
        <v>0.14062363937877739</v>
      </c>
      <c r="G15" s="80">
        <f t="shared" si="0"/>
        <v>0.14062363937877739</v>
      </c>
      <c r="H15" s="80">
        <f t="shared" si="0"/>
        <v>0.14332979978382157</v>
      </c>
      <c r="I15" s="80">
        <f t="shared" si="0"/>
        <v>0.14332979978382157</v>
      </c>
      <c r="J15" s="80">
        <f t="shared" si="0"/>
        <v>0.14332979978382157</v>
      </c>
      <c r="K15" s="80">
        <f t="shared" si="0"/>
        <v>0.14332979978382157</v>
      </c>
      <c r="L15" s="80">
        <f t="shared" si="0"/>
        <v>0.10349782796857694</v>
      </c>
      <c r="M15" s="80">
        <f t="shared" si="0"/>
        <v>0.13236371462508692</v>
      </c>
      <c r="N15" s="80">
        <f t="shared" si="0"/>
        <v>0.11752386063116228</v>
      </c>
      <c r="O15" s="80">
        <f t="shared" si="0"/>
        <v>0.11837719293681916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0.13100000000000001</v>
      </c>
      <c r="D3" s="81">
        <v>0.14099999999999999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0.30499999999999999</v>
      </c>
      <c r="D4" s="81">
        <v>0.42799999999999999</v>
      </c>
      <c r="E4" s="81">
        <v>0.73499999999999999</v>
      </c>
      <c r="F4" s="81">
        <v>0.47799999999999998</v>
      </c>
      <c r="G4" s="81">
        <v>0</v>
      </c>
    </row>
    <row r="5" spans="1:7" x14ac:dyDescent="0.25">
      <c r="B5" s="43" t="s">
        <v>169</v>
      </c>
      <c r="C5" s="80">
        <f>1-SUM(C2:C4)</f>
        <v>4.4000000000000039E-2</v>
      </c>
      <c r="D5" s="80">
        <f>1-SUM(D2:D4)</f>
        <v>0.10400000000000009</v>
      </c>
      <c r="E5" s="80">
        <f>1-SUM(E2:E4)</f>
        <v>0.26500000000000001</v>
      </c>
      <c r="F5" s="80">
        <f>1-SUM(F2:F4)</f>
        <v>0.52200000000000002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9.820000000000001E-2</v>
      </c>
      <c r="D2" s="143">
        <v>9.7049999999999997E-2</v>
      </c>
      <c r="E2" s="143">
        <v>9.5950000000000008E-2</v>
      </c>
      <c r="F2" s="143">
        <v>9.4890000000000002E-2</v>
      </c>
      <c r="G2" s="143">
        <v>9.3859999999999999E-2</v>
      </c>
      <c r="H2" s="143">
        <v>9.2880000000000004E-2</v>
      </c>
      <c r="I2" s="143">
        <v>9.1940000000000008E-2</v>
      </c>
      <c r="J2" s="143">
        <v>9.103E-2</v>
      </c>
      <c r="K2" s="143">
        <v>9.017E-2</v>
      </c>
      <c r="L2" s="143">
        <v>8.9329999999999993E-2</v>
      </c>
      <c r="M2" s="143">
        <v>8.8529999999999998E-2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2.4660000000000001E-2</v>
      </c>
      <c r="D4" s="143">
        <v>2.443E-2</v>
      </c>
      <c r="E4" s="143">
        <v>2.419E-2</v>
      </c>
      <c r="F4" s="143">
        <v>2.3969999999999998E-2</v>
      </c>
      <c r="G4" s="143">
        <v>2.376E-2</v>
      </c>
      <c r="H4" s="143">
        <v>2.3550000000000001E-2</v>
      </c>
      <c r="I4" s="143">
        <v>2.334E-2</v>
      </c>
      <c r="J4" s="143">
        <v>2.3130000000000001E-2</v>
      </c>
      <c r="K4" s="143">
        <v>2.2930000000000002E-2</v>
      </c>
      <c r="L4" s="143">
        <v>2.2749999999999999E-2</v>
      </c>
      <c r="M4" s="143">
        <v>2.257E-2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0.28100000000000003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0.20290888358899997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0.47799999999999998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15.327</v>
      </c>
      <c r="D13" s="142">
        <v>14.913</v>
      </c>
      <c r="E13" s="142">
        <v>14.532999999999999</v>
      </c>
      <c r="F13" s="142">
        <v>14.172000000000001</v>
      </c>
      <c r="G13" s="142">
        <v>13.901999999999999</v>
      </c>
      <c r="H13" s="142">
        <v>13.54</v>
      </c>
      <c r="I13" s="142">
        <v>13.176</v>
      </c>
      <c r="J13" s="142">
        <v>12.698</v>
      </c>
      <c r="K13" s="142">
        <v>12.287000000000001</v>
      </c>
      <c r="L13" s="142">
        <v>12.067</v>
      </c>
      <c r="M13" s="142">
        <v>11.75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0.45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76.288343665672741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40.289382146661893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700.65961955315572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3.8128548362058301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1.8888478611437876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1.8888478611437876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1.8888478611437876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1.8888478611437876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13.421681590457805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13.421681590457805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1.1284473903531531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16.066557124329805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34.565331454239143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23.376246408990816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4.5352765038898664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18.982349980949135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18.981311530753263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6.1403630333127248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10.090071402442829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1.1330065748556768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155.3213010716627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290.4652605263974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290.4652605263974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2.4650645723057485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0.7609999999999999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0.95099999999999996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0.80900000000000005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2.2567702180864484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2.4861867784201879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2020-07-16T02:36:17Z</dcterms:modified>
</cp:coreProperties>
</file>