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140B482C-0284-4F30-AD1D-83B1CAEFC6E3}" xr6:coauthVersionLast="45" xr6:coauthVersionMax="45" xr10:uidLastSave="{00000000-0000-0000-0000-000000000000}"/>
  <bookViews>
    <workbookView xWindow="1920" yWindow="1920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<sst xmlns="http://schemas.openxmlformats.org/spreadsheetml/2006/main" count="1120" uniqueCount="273">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</sst>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1052953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0.68451698300000008</v>
      </c>
    </row>
    <row r="11" spans="1:3" ht="15" customHeight="1" x14ac:dyDescent="0.25">
      <c r="B11" s="7" t="s">
        <v>108</v>
      </c>
      <c r="C11" s="70">
        <v>0.85099999999999998</v>
      </c>
    </row>
    <row r="12" spans="1:3" ht="15" customHeight="1" x14ac:dyDescent="0.25">
      <c r="B12" s="7" t="s">
        <v>109</v>
      </c>
      <c r="C12" s="70">
        <v>0.59499999999999997</v>
      </c>
    </row>
    <row r="13" spans="1:3" ht="15" customHeight="1" x14ac:dyDescent="0.25">
      <c r="B13" s="7" t="s">
        <v>110</v>
      </c>
      <c r="C13" s="70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1.77E-2</v>
      </c>
    </row>
    <row r="24" spans="1:3" ht="15" customHeight="1" x14ac:dyDescent="0.25">
      <c r="B24" s="20" t="s">
        <v>102</v>
      </c>
      <c r="C24" s="71">
        <v>0.43479999999999996</v>
      </c>
    </row>
    <row r="25" spans="1:3" ht="15" customHeight="1" x14ac:dyDescent="0.25">
      <c r="B25" s="20" t="s">
        <v>103</v>
      </c>
      <c r="C25" s="71">
        <v>0.49219999999999997</v>
      </c>
    </row>
    <row r="26" spans="1:3" ht="15" customHeight="1" x14ac:dyDescent="0.25">
      <c r="B26" s="20" t="s">
        <v>104</v>
      </c>
      <c r="C26" s="71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7.5</v>
      </c>
    </row>
    <row r="38" spans="1:5" ht="15" customHeight="1" x14ac:dyDescent="0.25">
      <c r="B38" s="16" t="s">
        <v>91</v>
      </c>
      <c r="C38" s="75">
        <v>11.2</v>
      </c>
      <c r="D38" s="17"/>
      <c r="E38" s="18"/>
    </row>
    <row r="39" spans="1:5" ht="15" customHeight="1" x14ac:dyDescent="0.25">
      <c r="B39" s="16" t="s">
        <v>90</v>
      </c>
      <c r="C39" s="75">
        <v>13</v>
      </c>
      <c r="D39" s="17"/>
      <c r="E39" s="17"/>
    </row>
    <row r="40" spans="1:5" ht="15" customHeight="1" x14ac:dyDescent="0.25">
      <c r="B40" s="16" t="s">
        <v>171</v>
      </c>
      <c r="C40" s="75">
        <v>0.16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1.4199999999999999E-2</v>
      </c>
      <c r="D45" s="17"/>
    </row>
    <row r="46" spans="1:5" ht="15.75" customHeight="1" x14ac:dyDescent="0.25">
      <c r="B46" s="16" t="s">
        <v>11</v>
      </c>
      <c r="C46" s="71">
        <v>7.46E-2</v>
      </c>
      <c r="D46" s="17"/>
    </row>
    <row r="47" spans="1:5" ht="15.75" customHeight="1" x14ac:dyDescent="0.25">
      <c r="B47" s="16" t="s">
        <v>12</v>
      </c>
      <c r="C47" s="71">
        <v>8.14E-2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2.6739858425225003</v>
      </c>
      <c r="D51" s="17"/>
    </row>
    <row r="52" spans="1:4" ht="15" customHeight="1" x14ac:dyDescent="0.25">
      <c r="B52" s="16" t="s">
        <v>125</v>
      </c>
      <c r="C52" s="76">
        <v>2.5421894364799997</v>
      </c>
    </row>
    <row r="53" spans="1:4" ht="15.75" customHeight="1" x14ac:dyDescent="0.25">
      <c r="B53" s="16" t="s">
        <v>126</v>
      </c>
      <c r="C53" s="76">
        <v>2.5421894364799997</v>
      </c>
    </row>
    <row r="54" spans="1:4" ht="15.75" customHeight="1" x14ac:dyDescent="0.25">
      <c r="B54" s="16" t="s">
        <v>127</v>
      </c>
      <c r="C54" s="76">
        <v>1.6002609630100002</v>
      </c>
    </row>
    <row r="55" spans="1:4" ht="15.75" customHeight="1" x14ac:dyDescent="0.25">
      <c r="B55" s="16" t="s">
        <v>128</v>
      </c>
      <c r="C55" s="76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0.51577717856589778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6.4531550199999968E-2</v>
      </c>
      <c r="C3" s="26">
        <f>frac_mam_1_5months * 2.6</f>
        <v>6.4531550199999968E-2</v>
      </c>
      <c r="D3" s="26">
        <f>frac_mam_6_11months * 2.6</f>
        <v>4.3299952800000006E-2</v>
      </c>
      <c r="E3" s="26">
        <f>frac_mam_12_23months * 2.6</f>
        <v>2.0036691999999998E-2</v>
      </c>
      <c r="F3" s="26">
        <f>frac_mam_24_59months * 2.6</f>
        <v>2.1843374800000006E-2</v>
      </c>
    </row>
    <row r="4" spans="1:6" ht="15.75" customHeight="1" x14ac:dyDescent="0.25">
      <c r="A4" s="3" t="s">
        <v>66</v>
      </c>
      <c r="B4" s="26">
        <f>frac_sam_1month * 2.6</f>
        <v>0.15240825600000002</v>
      </c>
      <c r="C4" s="26">
        <f>frac_sam_1_5months * 2.6</f>
        <v>0.15240825600000002</v>
      </c>
      <c r="D4" s="26">
        <f>frac_sam_6_11months * 2.6</f>
        <v>0.10388349920000001</v>
      </c>
      <c r="E4" s="26">
        <f>frac_sam_12_23months * 2.6</f>
        <v>4.4203640000000002E-2</v>
      </c>
      <c r="F4" s="26">
        <f>frac_sam_24_59months * 2.6</f>
        <v>3.6440519266666666E-2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2.6739858425225003</v>
      </c>
      <c r="D7" s="91">
        <f>diarrhoea_1_5mo</f>
        <v>2.5421894364799997</v>
      </c>
      <c r="E7" s="91">
        <f>diarrhoea_6_11mo</f>
        <v>2.5421894364799997</v>
      </c>
      <c r="F7" s="91">
        <f>diarrhoea_12_23mo</f>
        <v>1.6002609630100002</v>
      </c>
      <c r="G7" s="91">
        <f>diarrhoea_24_59mo</f>
        <v>1.6002609630100002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2.6739858425225003</v>
      </c>
      <c r="D12" s="91">
        <f>diarrhoea_1_5mo</f>
        <v>2.5421894364799997</v>
      </c>
      <c r="E12" s="91">
        <f>diarrhoea_6_11mo</f>
        <v>2.5421894364799997</v>
      </c>
      <c r="F12" s="91">
        <f>diarrhoea_12_23mo</f>
        <v>1.6002609630100002</v>
      </c>
      <c r="G12" s="91">
        <f>diarrhoea_24_59mo</f>
        <v>1.6002609630100002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0.85099999999999998</v>
      </c>
      <c r="I18" s="91">
        <f>frac_PW_health_facility</f>
        <v>0.85099999999999998</v>
      </c>
      <c r="J18" s="91">
        <f>frac_PW_health_facility</f>
        <v>0.85099999999999998</v>
      </c>
      <c r="K18" s="91">
        <f>frac_PW_health_facility</f>
        <v>0.85099999999999998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0.26800000000000002</v>
      </c>
      <c r="M24" s="91">
        <f>famplan_unmet_need</f>
        <v>0.26800000000000002</v>
      </c>
      <c r="N24" s="91">
        <f>famplan_unmet_need</f>
        <v>0.26800000000000002</v>
      </c>
      <c r="O24" s="91">
        <f>famplan_unmet_need</f>
        <v>0.26800000000000002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0.15491793549784996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6.6393400927649976E-2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9.4171680574499969E-2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0.68451698300000008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196149.53700000001</v>
      </c>
      <c r="C2" s="78">
        <v>384000</v>
      </c>
      <c r="D2" s="78">
        <v>857000</v>
      </c>
      <c r="E2" s="78">
        <v>6365000</v>
      </c>
      <c r="F2" s="78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227989.92611086511</v>
      </c>
      <c r="I2" s="22">
        <f>G2-H2</f>
        <v>13181010.073889134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192914.56519999998</v>
      </c>
      <c r="C3" s="78">
        <v>387000</v>
      </c>
      <c r="D3" s="78">
        <v>838000</v>
      </c>
      <c r="E3" s="78">
        <v>6359000</v>
      </c>
      <c r="F3" s="78">
        <v>5895000</v>
      </c>
      <c r="G3" s="22">
        <f t="shared" si="0"/>
        <v>13479000</v>
      </c>
      <c r="H3" s="22">
        <f t="shared" si="1"/>
        <v>224229.83066056212</v>
      </c>
      <c r="I3" s="22">
        <f t="shared" ref="I3:I15" si="3">G3-H3</f>
        <v>13254770.169339437</v>
      </c>
    </row>
    <row r="4" spans="1:9" ht="15.75" customHeight="1" x14ac:dyDescent="0.25">
      <c r="A4" s="7">
        <f t="shared" si="2"/>
        <v>2022</v>
      </c>
      <c r="B4" s="77">
        <v>189486.51539999997</v>
      </c>
      <c r="C4" s="78">
        <v>390000</v>
      </c>
      <c r="D4" s="78">
        <v>819000</v>
      </c>
      <c r="E4" s="78">
        <v>6329000</v>
      </c>
      <c r="F4" s="78">
        <v>5967000</v>
      </c>
      <c r="G4" s="22">
        <f t="shared" si="0"/>
        <v>13505000</v>
      </c>
      <c r="H4" s="22">
        <f t="shared" si="1"/>
        <v>220245.31541489845</v>
      </c>
      <c r="I4" s="22">
        <f t="shared" si="3"/>
        <v>13284754.684585102</v>
      </c>
    </row>
    <row r="5" spans="1:9" ht="15.75" customHeight="1" x14ac:dyDescent="0.25">
      <c r="A5" s="7">
        <f t="shared" si="2"/>
        <v>2023</v>
      </c>
      <c r="B5" s="77">
        <v>185903.48399999997</v>
      </c>
      <c r="C5" s="78">
        <v>396000</v>
      </c>
      <c r="D5" s="78">
        <v>803000</v>
      </c>
      <c r="E5" s="78">
        <v>6288000</v>
      </c>
      <c r="F5" s="78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7">
        <f t="shared" si="2"/>
        <v>2024</v>
      </c>
      <c r="B6" s="77">
        <v>182155.84319999994</v>
      </c>
      <c r="C6" s="78">
        <v>404000</v>
      </c>
      <c r="D6" s="78">
        <v>790000</v>
      </c>
      <c r="E6" s="78">
        <v>6250000</v>
      </c>
      <c r="F6" s="78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7">
        <f t="shared" si="2"/>
        <v>2025</v>
      </c>
      <c r="B7" s="77">
        <v>178250.016</v>
      </c>
      <c r="C7" s="78">
        <v>416000</v>
      </c>
      <c r="D7" s="78">
        <v>780000</v>
      </c>
      <c r="E7" s="78">
        <v>6227000</v>
      </c>
      <c r="F7" s="78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7">
        <f t="shared" si="2"/>
        <v>2026</v>
      </c>
      <c r="B8" s="77">
        <v>175602.51519999999</v>
      </c>
      <c r="C8" s="78">
        <v>431000</v>
      </c>
      <c r="D8" s="78">
        <v>774000</v>
      </c>
      <c r="E8" s="78">
        <v>6218000</v>
      </c>
      <c r="F8" s="78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7">
        <f t="shared" si="2"/>
        <v>2027</v>
      </c>
      <c r="B9" s="77">
        <v>172829.04119999998</v>
      </c>
      <c r="C9" s="78">
        <v>450000</v>
      </c>
      <c r="D9" s="78">
        <v>772000</v>
      </c>
      <c r="E9" s="78">
        <v>6222000</v>
      </c>
      <c r="F9" s="78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7">
        <f t="shared" si="2"/>
        <v>2028</v>
      </c>
      <c r="B10" s="77">
        <v>169947.71919999999</v>
      </c>
      <c r="C10" s="78">
        <v>470000</v>
      </c>
      <c r="D10" s="78">
        <v>774000</v>
      </c>
      <c r="E10" s="78">
        <v>6238000</v>
      </c>
      <c r="F10" s="78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7">
        <f t="shared" si="2"/>
        <v>2029</v>
      </c>
      <c r="B11" s="77">
        <v>166949.26079999999</v>
      </c>
      <c r="C11" s="78">
        <v>486000</v>
      </c>
      <c r="D11" s="78">
        <v>781000</v>
      </c>
      <c r="E11" s="78">
        <v>6256000</v>
      </c>
      <c r="F11" s="78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7">
        <f t="shared" si="2"/>
        <v>2030</v>
      </c>
      <c r="B12" s="77">
        <v>163863.92000000001</v>
      </c>
      <c r="C12" s="78">
        <v>497000</v>
      </c>
      <c r="D12" s="78">
        <v>793000</v>
      </c>
      <c r="E12" s="78">
        <v>6272000</v>
      </c>
      <c r="F12" s="78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7" t="str">
        <f t="shared" si="2"/>
        <v/>
      </c>
      <c r="B13" s="77">
        <v>384000</v>
      </c>
      <c r="C13" s="78">
        <v>880000</v>
      </c>
      <c r="D13" s="78">
        <v>6358000</v>
      </c>
      <c r="E13" s="78">
        <v>5697000</v>
      </c>
      <c r="F13" s="78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4.7394159999999998E-3</v>
      </c>
    </row>
    <row r="4" spans="1:8" ht="15.75" customHeight="1" x14ac:dyDescent="0.25">
      <c r="B4" s="24" t="s">
        <v>7</v>
      </c>
      <c r="C4" s="79">
        <v>3.8152431499796996E-2</v>
      </c>
    </row>
    <row r="5" spans="1:8" ht="15.75" customHeight="1" x14ac:dyDescent="0.25">
      <c r="B5" s="24" t="s">
        <v>8</v>
      </c>
      <c r="C5" s="79">
        <v>3.3596887760844962E-2</v>
      </c>
    </row>
    <row r="6" spans="1:8" ht="15.75" customHeight="1" x14ac:dyDescent="0.25">
      <c r="B6" s="24" t="s">
        <v>10</v>
      </c>
      <c r="C6" s="79">
        <v>6.2735910987566396E-2</v>
      </c>
    </row>
    <row r="7" spans="1:8" ht="15.75" customHeight="1" x14ac:dyDescent="0.25">
      <c r="B7" s="24" t="s">
        <v>13</v>
      </c>
      <c r="C7" s="79">
        <v>0.38681309837037675</v>
      </c>
    </row>
    <row r="8" spans="1:8" ht="15.75" customHeight="1" x14ac:dyDescent="0.25">
      <c r="B8" s="24" t="s">
        <v>14</v>
      </c>
      <c r="C8" s="79">
        <v>1.7982167239306854E-5</v>
      </c>
    </row>
    <row r="9" spans="1:8" ht="15.75" customHeight="1" x14ac:dyDescent="0.25">
      <c r="B9" s="24" t="s">
        <v>27</v>
      </c>
      <c r="C9" s="79">
        <v>0.26841809131313576</v>
      </c>
    </row>
    <row r="10" spans="1:8" ht="15.75" customHeight="1" x14ac:dyDescent="0.25">
      <c r="B10" s="24" t="s">
        <v>15</v>
      </c>
      <c r="C10" s="79">
        <v>0.20552618190103977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2.76436363174439E-2</v>
      </c>
      <c r="D14" s="79">
        <v>2.76436363174439E-2</v>
      </c>
      <c r="E14" s="79">
        <v>1.80524103170768E-2</v>
      </c>
      <c r="F14" s="79">
        <v>1.80524103170768E-2</v>
      </c>
    </row>
    <row r="15" spans="1:8" ht="15.75" customHeight="1" x14ac:dyDescent="0.25">
      <c r="B15" s="24" t="s">
        <v>16</v>
      </c>
      <c r="C15" s="79">
        <v>8.3624304887921996E-2</v>
      </c>
      <c r="D15" s="79">
        <v>8.3624304887921996E-2</v>
      </c>
      <c r="E15" s="79">
        <v>4.5379387502413202E-2</v>
      </c>
      <c r="F15" s="79">
        <v>4.5379387502413202E-2</v>
      </c>
    </row>
    <row r="16" spans="1:8" ht="15.75" customHeight="1" x14ac:dyDescent="0.25">
      <c r="B16" s="24" t="s">
        <v>17</v>
      </c>
      <c r="C16" s="79">
        <v>1.0818118836742698E-2</v>
      </c>
      <c r="D16" s="79">
        <v>1.0818118836742698E-2</v>
      </c>
      <c r="E16" s="79">
        <v>1.13243889882969E-2</v>
      </c>
      <c r="F16" s="79">
        <v>1.13243889882969E-2</v>
      </c>
    </row>
    <row r="17" spans="1:8" ht="15.75" customHeight="1" x14ac:dyDescent="0.25">
      <c r="B17" s="24" t="s">
        <v>18</v>
      </c>
      <c r="C17" s="79">
        <v>8.2557368265577698E-3</v>
      </c>
      <c r="D17" s="79">
        <v>8.2557368265577698E-3</v>
      </c>
      <c r="E17" s="79">
        <v>2.7387908725618901E-2</v>
      </c>
      <c r="F17" s="79">
        <v>2.7387908725618901E-2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2.65917099458036E-2</v>
      </c>
      <c r="D19" s="79">
        <v>2.65917099458036E-2</v>
      </c>
      <c r="E19" s="79">
        <v>3.6306825546515702E-2</v>
      </c>
      <c r="F19" s="79">
        <v>3.6306825546515702E-2</v>
      </c>
    </row>
    <row r="20" spans="1:8" ht="15.75" customHeight="1" x14ac:dyDescent="0.25">
      <c r="B20" s="24" t="s">
        <v>21</v>
      </c>
      <c r="C20" s="79">
        <v>9.0731488688961907E-3</v>
      </c>
      <c r="D20" s="79">
        <v>9.0731488688961907E-3</v>
      </c>
      <c r="E20" s="79">
        <v>6.2572942102662399E-2</v>
      </c>
      <c r="F20" s="79">
        <v>6.2572942102662399E-2</v>
      </c>
    </row>
    <row r="21" spans="1:8" ht="15.75" customHeight="1" x14ac:dyDescent="0.25">
      <c r="B21" s="24" t="s">
        <v>22</v>
      </c>
      <c r="C21" s="79">
        <v>9.5598001062288093E-2</v>
      </c>
      <c r="D21" s="79">
        <v>9.5598001062288093E-2</v>
      </c>
      <c r="E21" s="79">
        <v>0.35310886061691499</v>
      </c>
      <c r="F21" s="79">
        <v>0.35310886061691499</v>
      </c>
    </row>
    <row r="22" spans="1:8" ht="15.75" customHeight="1" x14ac:dyDescent="0.25">
      <c r="B22" s="24" t="s">
        <v>23</v>
      </c>
      <c r="C22" s="79">
        <v>0.73839534325434575</v>
      </c>
      <c r="D22" s="79">
        <v>0.73839534325434575</v>
      </c>
      <c r="E22" s="79">
        <v>0.44586727620050115</v>
      </c>
      <c r="F22" s="79">
        <v>0.44586727620050115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1.11E-2</v>
      </c>
    </row>
    <row r="27" spans="1:8" ht="15.75" customHeight="1" x14ac:dyDescent="0.25">
      <c r="B27" s="24" t="s">
        <v>39</v>
      </c>
      <c r="C27" s="79">
        <v>3.7000000000000002E-3</v>
      </c>
    </row>
    <row r="28" spans="1:8" ht="15.75" customHeight="1" x14ac:dyDescent="0.25">
      <c r="B28" s="24" t="s">
        <v>40</v>
      </c>
      <c r="C28" s="79">
        <v>0.34670000000000001</v>
      </c>
    </row>
    <row r="29" spans="1:8" ht="15.75" customHeight="1" x14ac:dyDescent="0.25">
      <c r="B29" s="24" t="s">
        <v>41</v>
      </c>
      <c r="C29" s="79">
        <v>0.10580000000000001</v>
      </c>
    </row>
    <row r="30" spans="1:8" ht="15.75" customHeight="1" x14ac:dyDescent="0.25">
      <c r="B30" s="24" t="s">
        <v>42</v>
      </c>
      <c r="C30" s="79">
        <v>4.4900000000000002E-2</v>
      </c>
    </row>
    <row r="31" spans="1:8" ht="15.75" customHeight="1" x14ac:dyDescent="0.25">
      <c r="B31" s="24" t="s">
        <v>43</v>
      </c>
      <c r="C31" s="79">
        <v>3.5099999999999999E-2</v>
      </c>
    </row>
    <row r="32" spans="1:8" ht="15.75" customHeight="1" x14ac:dyDescent="0.25">
      <c r="B32" s="24" t="s">
        <v>44</v>
      </c>
      <c r="C32" s="79">
        <v>8.1199999999999994E-2</v>
      </c>
    </row>
    <row r="33" spans="2:3" ht="15.75" customHeight="1" x14ac:dyDescent="0.25">
      <c r="B33" s="24" t="s">
        <v>45</v>
      </c>
      <c r="C33" s="79">
        <v>9.2699999999999991E-2</v>
      </c>
    </row>
    <row r="34" spans="2:3" ht="15.75" customHeight="1" x14ac:dyDescent="0.25">
      <c r="B34" s="24" t="s">
        <v>46</v>
      </c>
      <c r="C34" s="79">
        <v>0.27879999999776484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0.7227380096774193</v>
      </c>
      <c r="D2" s="80">
        <v>0.7227380096774193</v>
      </c>
      <c r="E2" s="80">
        <v>0.86454749013785792</v>
      </c>
      <c r="F2" s="80">
        <v>0.66795297126436792</v>
      </c>
      <c r="G2" s="80">
        <v>0.72692700872118554</v>
      </c>
    </row>
    <row r="3" spans="1:15" ht="15.75" customHeight="1" x14ac:dyDescent="0.25">
      <c r="A3" s="5"/>
      <c r="B3" s="11" t="s">
        <v>118</v>
      </c>
      <c r="C3" s="80">
        <v>0.11395869032258066</v>
      </c>
      <c r="D3" s="80">
        <v>0.11395869032258066</v>
      </c>
      <c r="E3" s="80">
        <v>7.9050059862142086E-2</v>
      </c>
      <c r="F3" s="80">
        <v>0.2019857787356322</v>
      </c>
      <c r="G3" s="80">
        <v>0.18398152627881451</v>
      </c>
    </row>
    <row r="4" spans="1:15" ht="15.75" customHeight="1" x14ac:dyDescent="0.25">
      <c r="A4" s="5"/>
      <c r="B4" s="11" t="s">
        <v>116</v>
      </c>
      <c r="C4" s="81">
        <v>9.2187346774193546E-2</v>
      </c>
      <c r="D4" s="81">
        <v>9.2187346774193546E-2</v>
      </c>
      <c r="E4" s="81">
        <v>3.0559186956521742E-2</v>
      </c>
      <c r="F4" s="81">
        <v>9.1012837759815252E-2</v>
      </c>
      <c r="G4" s="81">
        <v>6.50004055867347E-2</v>
      </c>
    </row>
    <row r="5" spans="1:15" ht="15.75" customHeight="1" x14ac:dyDescent="0.25">
      <c r="A5" s="5"/>
      <c r="B5" s="11" t="s">
        <v>119</v>
      </c>
      <c r="C5" s="81">
        <v>7.1115953225806453E-2</v>
      </c>
      <c r="D5" s="81">
        <v>7.1115953225806453E-2</v>
      </c>
      <c r="E5" s="81">
        <v>2.5843263043478257E-2</v>
      </c>
      <c r="F5" s="81">
        <v>3.9048412240184766E-2</v>
      </c>
      <c r="G5" s="81">
        <v>2.4091059413265309E-2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0.82648914347192226</v>
      </c>
      <c r="D8" s="80">
        <v>0.82648914347192226</v>
      </c>
      <c r="E8" s="80">
        <v>0.87685708983157895</v>
      </c>
      <c r="F8" s="80">
        <v>0.93946512032653062</v>
      </c>
      <c r="G8" s="80">
        <v>0.94373604434623215</v>
      </c>
    </row>
    <row r="9" spans="1:15" ht="15.75" customHeight="1" x14ac:dyDescent="0.25">
      <c r="B9" s="7" t="s">
        <v>121</v>
      </c>
      <c r="C9" s="80">
        <v>9.0072469528077764E-2</v>
      </c>
      <c r="D9" s="80">
        <v>9.0072469528077764E-2</v>
      </c>
      <c r="E9" s="80">
        <v>6.6533890168421067E-2</v>
      </c>
      <c r="F9" s="80">
        <v>3.5827059673469393E-2</v>
      </c>
      <c r="G9" s="80">
        <v>3.384707332043449E-2</v>
      </c>
    </row>
    <row r="10" spans="1:15" ht="15.75" customHeight="1" x14ac:dyDescent="0.25">
      <c r="B10" s="7" t="s">
        <v>122</v>
      </c>
      <c r="C10" s="81">
        <v>2.4819826999999989E-2</v>
      </c>
      <c r="D10" s="81">
        <v>2.4819826999999989E-2</v>
      </c>
      <c r="E10" s="81">
        <v>1.6653828000000002E-2</v>
      </c>
      <c r="F10" s="81">
        <v>7.7064199999999985E-3</v>
      </c>
      <c r="G10" s="81">
        <v>8.4012980000000015E-3</v>
      </c>
    </row>
    <row r="11" spans="1:15" ht="15.75" customHeight="1" x14ac:dyDescent="0.25">
      <c r="B11" s="7" t="s">
        <v>123</v>
      </c>
      <c r="C11" s="81">
        <v>5.8618560000000007E-2</v>
      </c>
      <c r="D11" s="81">
        <v>5.8618560000000007E-2</v>
      </c>
      <c r="E11" s="81">
        <v>3.9955192E-2</v>
      </c>
      <c r="F11" s="81">
        <v>1.70014E-2</v>
      </c>
      <c r="G11" s="81">
        <v>1.4015584333333332E-2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0.42884647224999994</v>
      </c>
      <c r="D14" s="82">
        <v>0.41391502033799993</v>
      </c>
      <c r="E14" s="82">
        <v>0.41391502033799993</v>
      </c>
      <c r="F14" s="82">
        <v>0.18722120341099999</v>
      </c>
      <c r="G14" s="82">
        <v>0.18722120341099999</v>
      </c>
      <c r="H14" s="83">
        <v>0.36700000000000005</v>
      </c>
      <c r="I14" s="83">
        <v>0.36700000000000005</v>
      </c>
      <c r="J14" s="83">
        <v>0.36700000000000005</v>
      </c>
      <c r="K14" s="83">
        <v>0.36700000000000005</v>
      </c>
      <c r="L14" s="83">
        <v>0.18003878196199999</v>
      </c>
      <c r="M14" s="83">
        <v>0.15412009840300001</v>
      </c>
      <c r="N14" s="83">
        <v>0.1657688540965</v>
      </c>
      <c r="O14" s="83">
        <v>0.1558102860385</v>
      </c>
    </row>
    <row r="15" spans="1:15" ht="15.75" customHeight="1" x14ac:dyDescent="0.25">
      <c r="B15" s="16" t="s">
        <v>68</v>
      </c>
      <c r="C15" s="80">
        <f>iron_deficiency_anaemia*C14</f>
        <v>0.22118922349504355</v>
      </c>
      <c r="D15" s="80">
        <f t="shared" ref="D15:O15" si="0">iron_deficiency_anaemia*D14</f>
        <v>0.2134879213559798</v>
      </c>
      <c r="E15" s="80">
        <f t="shared" si="0"/>
        <v>0.2134879213559798</v>
      </c>
      <c r="F15" s="80">
        <f t="shared" si="0"/>
        <v>9.6564424063037613E-2</v>
      </c>
      <c r="G15" s="80">
        <f t="shared" si="0"/>
        <v>9.6564424063037613E-2</v>
      </c>
      <c r="H15" s="80">
        <f t="shared" si="0"/>
        <v>0.18929022453368452</v>
      </c>
      <c r="I15" s="80">
        <f t="shared" si="0"/>
        <v>0.18929022453368452</v>
      </c>
      <c r="J15" s="80">
        <f t="shared" si="0"/>
        <v>0.18929022453368452</v>
      </c>
      <c r="K15" s="80">
        <f t="shared" si="0"/>
        <v>0.18929022453368452</v>
      </c>
      <c r="L15" s="80">
        <f t="shared" si="0"/>
        <v>9.2859894992801201E-2</v>
      </c>
      <c r="M15" s="80">
        <f t="shared" si="0"/>
        <v>7.9491629514597872E-2</v>
      </c>
      <c r="N15" s="80">
        <f t="shared" si="0"/>
        <v>8.5499791859994734E-2</v>
      </c>
      <c r="O15" s="80">
        <f t="shared" si="0"/>
        <v>8.0363389724483023E-2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0.18</v>
      </c>
      <c r="D2" s="81">
        <v>0.18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0.32899999999999996</v>
      </c>
      <c r="D3" s="81">
        <v>0.24600000000000002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0.308</v>
      </c>
      <c r="D4" s="81">
        <v>0.308</v>
      </c>
      <c r="E4" s="81">
        <v>0.48799999999999999</v>
      </c>
      <c r="F4" s="81">
        <v>0.52500000000000002</v>
      </c>
      <c r="G4" s="81">
        <v>0</v>
      </c>
    </row>
    <row r="5" spans="1:7" x14ac:dyDescent="0.25">
      <c r="B5" s="43" t="s">
        <v>169</v>
      </c>
      <c r="C5" s="80">
        <f>1-SUM(C2:C4)</f>
        <v>0.18300000000000005</v>
      </c>
      <c r="D5" s="80">
        <f>1-SUM(D2:D4)</f>
        <v>0.26600000000000001</v>
      </c>
      <c r="E5" s="80">
        <f>1-SUM(E2:E4)</f>
        <v>0.51200000000000001</v>
      </c>
      <c r="F5" s="80">
        <f>1-SUM(F2:F4)</f>
        <v>0.47499999999999998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9.5820000000000002E-2</v>
      </c>
      <c r="D2" s="143">
        <v>9.325E-2</v>
      </c>
      <c r="E2" s="143">
        <v>9.078E-2</v>
      </c>
      <c r="F2" s="143">
        <v>8.8370000000000004E-2</v>
      </c>
      <c r="G2" s="143">
        <v>8.6069999999999994E-2</v>
      </c>
      <c r="H2" s="143">
        <v>8.385999999999999E-2</v>
      </c>
      <c r="I2" s="143">
        <v>8.1769999999999995E-2</v>
      </c>
      <c r="J2" s="143">
        <v>7.980000000000001E-2</v>
      </c>
      <c r="K2" s="143">
        <v>7.7920000000000003E-2</v>
      </c>
      <c r="L2" s="143">
        <v>7.6090000000000005E-2</v>
      </c>
      <c r="M2" s="143">
        <v>7.4310000000000001E-2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1.8589999999999999E-2</v>
      </c>
      <c r="D4" s="143">
        <v>1.8169999999999999E-2</v>
      </c>
      <c r="E4" s="143">
        <v>1.7780000000000001E-2</v>
      </c>
      <c r="F4" s="143">
        <v>1.7410000000000002E-2</v>
      </c>
      <c r="G4" s="143">
        <v>1.7070000000000002E-2</v>
      </c>
      <c r="H4" s="143">
        <v>1.6750000000000001E-2</v>
      </c>
      <c r="I4" s="143">
        <v>1.6459999999999999E-2</v>
      </c>
      <c r="J4" s="143">
        <v>1.618E-2</v>
      </c>
      <c r="K4" s="143">
        <v>1.592E-2</v>
      </c>
      <c r="L4" s="143">
        <v>1.566E-2</v>
      </c>
      <c r="M4" s="143">
        <v>1.54E-2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0.36700000000000005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0.18003878196199999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0.52500000000000002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9.4510000000000005</v>
      </c>
      <c r="D13" s="142">
        <v>9.1379999999999999</v>
      </c>
      <c r="E13" s="142">
        <v>8.8450000000000006</v>
      </c>
      <c r="F13" s="142">
        <v>8.5630000000000006</v>
      </c>
      <c r="G13" s="142">
        <v>8.2959999999999994</v>
      </c>
      <c r="H13" s="142">
        <v>8.0449999999999999</v>
      </c>
      <c r="I13" s="142">
        <v>7.7969999999999997</v>
      </c>
      <c r="J13" s="142">
        <v>7.52</v>
      </c>
      <c r="K13" s="142">
        <v>7.266</v>
      </c>
      <c r="L13" s="142">
        <v>7.0739999999999998</v>
      </c>
      <c r="M13" s="142">
        <v>6.8710000000000004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0.16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55.12482350799813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39.815027292809162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368.86463746807794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2.0501489005115023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1.414493007291058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1.414493007291058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1.414493007291058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1.414493007291058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12.947326736605076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12.947326736605076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0.65409253650042354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8.5173575549872886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23.330746965205982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22.308947987822172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4.2388047202319106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18.508269134264207</v>
      </c>
      <c r="E24" s="86" t="s">
        <v>202</v>
      </c>
    </row>
    <row r="25" spans="1:5" ht="15.75" customHeight="1" x14ac:dyDescent="0.25">
      <c r="A25" s="52" t="s">
        <v>87</v>
      </c>
      <c r="B25" s="85">
        <v>0.61699999999999999</v>
      </c>
      <c r="C25" s="85">
        <v>0.95</v>
      </c>
      <c r="D25" s="149">
        <v>18.507496870229286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5.0730646121440834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6.8699009629977654</v>
      </c>
      <c r="E27" s="86" t="s">
        <v>202</v>
      </c>
    </row>
    <row r="28" spans="1:5" ht="15.75" customHeight="1" x14ac:dyDescent="0.25">
      <c r="A28" s="52" t="s">
        <v>84</v>
      </c>
      <c r="B28" s="85">
        <v>0.65099999999999991</v>
      </c>
      <c r="C28" s="85">
        <v>0.95</v>
      </c>
      <c r="D28" s="149">
        <v>0.83653295950995232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107.01874447998674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220.03865093933203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220.03865093933203</v>
      </c>
      <c r="E31" s="86" t="s">
        <v>202</v>
      </c>
    </row>
    <row r="32" spans="1:5" ht="15.75" customHeight="1" x14ac:dyDescent="0.25">
      <c r="A32" s="52" t="s">
        <v>28</v>
      </c>
      <c r="B32" s="85">
        <v>0.40199999999999997</v>
      </c>
      <c r="C32" s="85">
        <v>0.95</v>
      </c>
      <c r="D32" s="149">
        <v>1.3977661511371069</v>
      </c>
      <c r="E32" s="86" t="s">
        <v>202</v>
      </c>
    </row>
    <row r="33" spans="1:6" ht="15.75" customHeight="1" x14ac:dyDescent="0.25">
      <c r="A33" s="52" t="s">
        <v>83</v>
      </c>
      <c r="B33" s="85">
        <v>0.8640000000000001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0.14400000000000002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0.91599999999999993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0.97699999999999998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1.9602966027407238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1.4188883572515467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2020-07-16T02:37:01Z</dcterms:modified>
</cp:coreProperties>
</file>