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BA9460FF-0F93-4DAC-B22A-E5105358D1C4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 s="1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<sst xmlns="http://schemas.openxmlformats.org/spreadsheetml/2006/main" count="1120" uniqueCount="273">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</sst>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34661</v>
      </c>
    </row>
    <row r="8" spans="1:3" ht="15" customHeight="1" x14ac:dyDescent="0.25">
      <c r="B8" s="7" t="s">
        <v>106</v>
      </c>
      <c r="C8" s="70">
        <v>0.15359999999999999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0.51168388366699202</v>
      </c>
    </row>
    <row r="11" spans="1:3" ht="15" customHeight="1" x14ac:dyDescent="0.25">
      <c r="B11" s="7" t="s">
        <v>108</v>
      </c>
      <c r="C11" s="70">
        <v>0.51800000000000002</v>
      </c>
    </row>
    <row r="12" spans="1:3" ht="15" customHeight="1" x14ac:dyDescent="0.25">
      <c r="B12" s="7" t="s">
        <v>109</v>
      </c>
      <c r="C12" s="70">
        <v>0.72099999999999997</v>
      </c>
    </row>
    <row r="13" spans="1:3" ht="15" customHeight="1" x14ac:dyDescent="0.25">
      <c r="B13" s="7" t="s">
        <v>110</v>
      </c>
      <c r="C13" s="70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7.7300000000000008E-2</v>
      </c>
    </row>
    <row r="24" spans="1:3" ht="15" customHeight="1" x14ac:dyDescent="0.25">
      <c r="B24" s="20" t="s">
        <v>102</v>
      </c>
      <c r="C24" s="71">
        <v>0.50680000000000003</v>
      </c>
    </row>
    <row r="25" spans="1:3" ht="15" customHeight="1" x14ac:dyDescent="0.25">
      <c r="B25" s="20" t="s">
        <v>103</v>
      </c>
      <c r="C25" s="71">
        <v>0.33629999999999993</v>
      </c>
    </row>
    <row r="26" spans="1:3" ht="15" customHeight="1" x14ac:dyDescent="0.25">
      <c r="B26" s="20" t="s">
        <v>104</v>
      </c>
      <c r="C26" s="71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22.6</v>
      </c>
      <c r="D38" s="17"/>
      <c r="E38" s="18"/>
    </row>
    <row r="39" spans="1:5" ht="15" customHeight="1" x14ac:dyDescent="0.25">
      <c r="B39" s="16" t="s">
        <v>90</v>
      </c>
      <c r="C39" s="75">
        <v>26.9</v>
      </c>
      <c r="D39" s="17"/>
      <c r="E39" s="17"/>
    </row>
    <row r="40" spans="1:5" ht="15" customHeight="1" x14ac:dyDescent="0.25">
      <c r="B40" s="16" t="s">
        <v>171</v>
      </c>
      <c r="C40" s="75">
        <v>0.78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2.8300000000000002E-2</v>
      </c>
      <c r="D45" s="17"/>
    </row>
    <row r="46" spans="1:5" ht="15.75" customHeight="1" x14ac:dyDescent="0.25">
      <c r="B46" s="16" t="s">
        <v>11</v>
      </c>
      <c r="C46" s="71">
        <v>0.10050000000000001</v>
      </c>
      <c r="D46" s="17"/>
    </row>
    <row r="47" spans="1:5" ht="15.75" customHeight="1" x14ac:dyDescent="0.25">
      <c r="B47" s="16" t="s">
        <v>12</v>
      </c>
      <c r="C47" s="71">
        <v>0.1741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3.8224665935850002</v>
      </c>
      <c r="D51" s="17"/>
    </row>
    <row r="52" spans="1:4" ht="15" customHeight="1" x14ac:dyDescent="0.25">
      <c r="B52" s="16" t="s">
        <v>125</v>
      </c>
      <c r="C52" s="76">
        <v>3.25338628526</v>
      </c>
    </row>
    <row r="53" spans="1:4" ht="15.75" customHeight="1" x14ac:dyDescent="0.25">
      <c r="B53" s="16" t="s">
        <v>126</v>
      </c>
      <c r="C53" s="76">
        <v>3.25338628526</v>
      </c>
    </row>
    <row r="54" spans="1:4" ht="15.75" customHeight="1" x14ac:dyDescent="0.25">
      <c r="B54" s="16" t="s">
        <v>127</v>
      </c>
      <c r="C54" s="76">
        <v>2.33841837465999</v>
      </c>
    </row>
    <row r="55" spans="1:4" ht="15.75" customHeight="1" x14ac:dyDescent="0.25">
      <c r="B55" s="16" t="s">
        <v>128</v>
      </c>
      <c r="C55" s="76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0.64232893467262842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0.15359999999999999</v>
      </c>
      <c r="E2" s="91">
        <f>food_insecure</f>
        <v>0.15359999999999999</v>
      </c>
      <c r="F2" s="91">
        <f>food_insecure</f>
        <v>0.15359999999999999</v>
      </c>
      <c r="G2" s="91">
        <f>food_insecure</f>
        <v>0.15359999999999999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0.15359999999999999</v>
      </c>
      <c r="F5" s="91">
        <f>food_insecure</f>
        <v>0.15359999999999999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3.8224665935850002</v>
      </c>
      <c r="D7" s="91">
        <f>diarrhoea_1_5mo</f>
        <v>3.25338628526</v>
      </c>
      <c r="E7" s="91">
        <f>diarrhoea_6_11mo</f>
        <v>3.25338628526</v>
      </c>
      <c r="F7" s="91">
        <f>diarrhoea_12_23mo</f>
        <v>2.33841837465999</v>
      </c>
      <c r="G7" s="91">
        <f>diarrhoea_24_59mo</f>
        <v>2.33841837465999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0.15359999999999999</v>
      </c>
      <c r="F8" s="91">
        <f>food_insecure</f>
        <v>0.15359999999999999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3.8224665935850002</v>
      </c>
      <c r="D12" s="91">
        <f>diarrhoea_1_5mo</f>
        <v>3.25338628526</v>
      </c>
      <c r="E12" s="91">
        <f>diarrhoea_6_11mo</f>
        <v>3.25338628526</v>
      </c>
      <c r="F12" s="91">
        <f>diarrhoea_12_23mo</f>
        <v>2.33841837465999</v>
      </c>
      <c r="G12" s="91">
        <f>diarrhoea_24_59mo</f>
        <v>2.33841837465999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0.15359999999999999</v>
      </c>
      <c r="I15" s="91">
        <f>food_insecure</f>
        <v>0.15359999999999999</v>
      </c>
      <c r="J15" s="91">
        <f>food_insecure</f>
        <v>0.15359999999999999</v>
      </c>
      <c r="K15" s="91">
        <f>food_insecure</f>
        <v>0.15359999999999999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0.51800000000000002</v>
      </c>
      <c r="I18" s="91">
        <f>frac_PW_health_facility</f>
        <v>0.51800000000000002</v>
      </c>
      <c r="J18" s="91">
        <f>frac_PW_health_facility</f>
        <v>0.51800000000000002</v>
      </c>
      <c r="K18" s="91">
        <f>frac_PW_health_facility</f>
        <v>0.51800000000000002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0.49299999999999999</v>
      </c>
      <c r="M24" s="91">
        <f>famplan_unmet_need</f>
        <v>0.49299999999999999</v>
      </c>
      <c r="N24" s="91">
        <f>famplan_unmet_need</f>
        <v>0.49299999999999999</v>
      </c>
      <c r="O24" s="91">
        <f>famplan_unmet_need</f>
        <v>0.49299999999999999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0.25502602165161142</v>
      </c>
      <c r="M25" s="91">
        <f>(1-food_insecure)*(0.49)+food_insecure*(0.7)</f>
        <v>0.52225599999999994</v>
      </c>
      <c r="N25" s="91">
        <f>(1-food_insecure)*(0.49)+food_insecure*(0.7)</f>
        <v>0.52225599999999994</v>
      </c>
      <c r="O25" s="91">
        <f>(1-food_insecure)*(0.49)+food_insecure*(0.7)</f>
        <v>0.52225599999999994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0.10929686642211918</v>
      </c>
      <c r="M26" s="91">
        <f>(1-food_insecure)*(0.21)+food_insecure*(0.3)</f>
        <v>0.22382400000000002</v>
      </c>
      <c r="N26" s="91">
        <f>(1-food_insecure)*(0.21)+food_insecure*(0.3)</f>
        <v>0.22382400000000002</v>
      </c>
      <c r="O26" s="91">
        <f>(1-food_insecure)*(0.21)+food_insecure*(0.3)</f>
        <v>0.22382400000000002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0.12399322825927737</v>
      </c>
      <c r="M27" s="91">
        <f>(1-food_insecure)*(0.3)</f>
        <v>0.25391999999999998</v>
      </c>
      <c r="N27" s="91">
        <f>(1-food_insecure)*(0.3)</f>
        <v>0.25391999999999998</v>
      </c>
      <c r="O27" s="91">
        <f>(1-food_insecure)*(0.3)</f>
        <v>0.25391999999999998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0.51168388366699202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7212.1139999999996</v>
      </c>
      <c r="C2" s="78">
        <v>13000</v>
      </c>
      <c r="D2" s="78">
        <v>25000</v>
      </c>
      <c r="E2" s="78">
        <v>2508000</v>
      </c>
      <c r="F2" s="78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7269</v>
      </c>
      <c r="C3" s="78">
        <v>13000</v>
      </c>
      <c r="D3" s="78">
        <v>25000</v>
      </c>
      <c r="E3" s="78">
        <v>2544000</v>
      </c>
      <c r="F3" s="78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7">
        <f t="shared" si="2"/>
        <v>2022</v>
      </c>
      <c r="B4" s="77">
        <v>7322.2740000000013</v>
      </c>
      <c r="C4" s="78">
        <v>14000</v>
      </c>
      <c r="D4" s="78">
        <v>25000</v>
      </c>
      <c r="E4" s="78">
        <v>2577000</v>
      </c>
      <c r="F4" s="78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7">
        <f t="shared" si="2"/>
        <v>2023</v>
      </c>
      <c r="B5" s="77">
        <v>7371.9360000000006</v>
      </c>
      <c r="C5" s="78">
        <v>15000</v>
      </c>
      <c r="D5" s="78">
        <v>25000</v>
      </c>
      <c r="E5" s="78">
        <v>2605000</v>
      </c>
      <c r="F5" s="78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7">
        <f t="shared" si="2"/>
        <v>2024</v>
      </c>
      <c r="B6" s="77">
        <v>7417.9860000000017</v>
      </c>
      <c r="C6" s="78">
        <v>15000</v>
      </c>
      <c r="D6" s="78">
        <v>26000</v>
      </c>
      <c r="E6" s="78">
        <v>2627000</v>
      </c>
      <c r="F6" s="78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7">
        <f t="shared" si="2"/>
        <v>2025</v>
      </c>
      <c r="B7" s="77">
        <v>7460.424</v>
      </c>
      <c r="C7" s="78">
        <v>15000</v>
      </c>
      <c r="D7" s="78">
        <v>26000</v>
      </c>
      <c r="E7" s="78">
        <v>2643000</v>
      </c>
      <c r="F7" s="78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7">
        <f t="shared" si="2"/>
        <v>2026</v>
      </c>
      <c r="B8" s="77">
        <v>7517.4660000000003</v>
      </c>
      <c r="C8" s="78">
        <v>16000</v>
      </c>
      <c r="D8" s="78">
        <v>27000</v>
      </c>
      <c r="E8" s="78">
        <v>2656000</v>
      </c>
      <c r="F8" s="78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7">
        <f t="shared" si="2"/>
        <v>2027</v>
      </c>
      <c r="B9" s="77">
        <v>7571.5584000000008</v>
      </c>
      <c r="C9" s="78">
        <v>16000</v>
      </c>
      <c r="D9" s="78">
        <v>27000</v>
      </c>
      <c r="E9" s="78">
        <v>2664000</v>
      </c>
      <c r="F9" s="78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7">
        <f t="shared" si="2"/>
        <v>2028</v>
      </c>
      <c r="B10" s="77">
        <v>7622.7012000000013</v>
      </c>
      <c r="C10" s="78">
        <v>16000</v>
      </c>
      <c r="D10" s="78">
        <v>28000</v>
      </c>
      <c r="E10" s="78">
        <v>2667000</v>
      </c>
      <c r="F10" s="78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7">
        <f t="shared" si="2"/>
        <v>2029</v>
      </c>
      <c r="B11" s="77">
        <v>7670.894400000001</v>
      </c>
      <c r="C11" s="78">
        <v>16000</v>
      </c>
      <c r="D11" s="78">
        <v>28000</v>
      </c>
      <c r="E11" s="78">
        <v>2669000</v>
      </c>
      <c r="F11" s="78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7">
        <f t="shared" si="2"/>
        <v>2030</v>
      </c>
      <c r="B12" s="77">
        <v>7716.1379999999999</v>
      </c>
      <c r="C12" s="78">
        <v>16000</v>
      </c>
      <c r="D12" s="78">
        <v>29000</v>
      </c>
      <c r="E12" s="78">
        <v>2672000</v>
      </c>
      <c r="F12" s="78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7" t="str">
        <f t="shared" si="2"/>
        <v/>
      </c>
      <c r="B13" s="77">
        <v>13000</v>
      </c>
      <c r="C13" s="78">
        <v>25000</v>
      </c>
      <c r="D13" s="78">
        <v>2469000</v>
      </c>
      <c r="E13" s="78">
        <v>1991000</v>
      </c>
      <c r="F13" s="78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1.111645E-2</v>
      </c>
    </row>
    <row r="4" spans="1:8" ht="15.75" customHeight="1" x14ac:dyDescent="0.25">
      <c r="B4" s="24" t="s">
        <v>7</v>
      </c>
      <c r="C4" s="79">
        <v>6.1500237022201601E-2</v>
      </c>
    </row>
    <row r="5" spans="1:8" ht="15.75" customHeight="1" x14ac:dyDescent="0.25">
      <c r="B5" s="24" t="s">
        <v>8</v>
      </c>
      <c r="C5" s="79">
        <v>0.11163930037726696</v>
      </c>
    </row>
    <row r="6" spans="1:8" ht="15.75" customHeight="1" x14ac:dyDescent="0.25">
      <c r="B6" s="24" t="s">
        <v>10</v>
      </c>
      <c r="C6" s="79">
        <v>0.14601193223541023</v>
      </c>
    </row>
    <row r="7" spans="1:8" ht="15.75" customHeight="1" x14ac:dyDescent="0.25">
      <c r="B7" s="24" t="s">
        <v>13</v>
      </c>
      <c r="C7" s="79">
        <v>0.30889499344127025</v>
      </c>
    </row>
    <row r="8" spans="1:8" ht="15.75" customHeight="1" x14ac:dyDescent="0.25">
      <c r="B8" s="24" t="s">
        <v>14</v>
      </c>
      <c r="C8" s="79">
        <v>2.2661554867363628E-4</v>
      </c>
    </row>
    <row r="9" spans="1:8" ht="15.75" customHeight="1" x14ac:dyDescent="0.25">
      <c r="B9" s="24" t="s">
        <v>27</v>
      </c>
      <c r="C9" s="79">
        <v>0.14138680308189999</v>
      </c>
    </row>
    <row r="10" spans="1:8" ht="15.75" customHeight="1" x14ac:dyDescent="0.25">
      <c r="B10" s="24" t="s">
        <v>15</v>
      </c>
      <c r="C10" s="79">
        <v>0.21922366829327733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5.2374097471842102E-2</v>
      </c>
      <c r="D14" s="79">
        <v>5.2374097471842102E-2</v>
      </c>
      <c r="E14" s="79">
        <v>9.0054936832493701E-2</v>
      </c>
      <c r="F14" s="79">
        <v>9.0054936832493701E-2</v>
      </c>
    </row>
    <row r="15" spans="1:8" ht="15.75" customHeight="1" x14ac:dyDescent="0.25">
      <c r="B15" s="24" t="s">
        <v>16</v>
      </c>
      <c r="C15" s="79">
        <v>0.297094807642236</v>
      </c>
      <c r="D15" s="79">
        <v>0.297094807642236</v>
      </c>
      <c r="E15" s="79">
        <v>0.208344761047416</v>
      </c>
      <c r="F15" s="79">
        <v>0.208344761047416</v>
      </c>
    </row>
    <row r="16" spans="1:8" ht="15.75" customHeight="1" x14ac:dyDescent="0.25">
      <c r="B16" s="24" t="s">
        <v>17</v>
      </c>
      <c r="C16" s="79">
        <v>2.9179051559671602E-2</v>
      </c>
      <c r="D16" s="79">
        <v>2.9179051559671602E-2</v>
      </c>
      <c r="E16" s="79">
        <v>2.5016943482103801E-2</v>
      </c>
      <c r="F16" s="79">
        <v>2.5016943482103801E-2</v>
      </c>
    </row>
    <row r="17" spans="1:8" ht="15.75" customHeight="1" x14ac:dyDescent="0.25">
      <c r="B17" s="24" t="s">
        <v>18</v>
      </c>
      <c r="C17" s="79">
        <v>3.32410395802079E-3</v>
      </c>
      <c r="D17" s="79">
        <v>3.32410395802079E-3</v>
      </c>
      <c r="E17" s="79">
        <v>1.31620773378909E-2</v>
      </c>
      <c r="F17" s="79">
        <v>1.31620773378909E-2</v>
      </c>
    </row>
    <row r="18" spans="1:8" ht="15.75" customHeight="1" x14ac:dyDescent="0.25">
      <c r="B18" s="24" t="s">
        <v>19</v>
      </c>
      <c r="C18" s="79">
        <v>2.4121155702255198E-5</v>
      </c>
      <c r="D18" s="79">
        <v>2.4121155702255198E-5</v>
      </c>
      <c r="E18" s="79">
        <v>4.3439146445887503E-5</v>
      </c>
      <c r="F18" s="79">
        <v>4.3439146445887503E-5</v>
      </c>
    </row>
    <row r="19" spans="1:8" ht="15.75" customHeight="1" x14ac:dyDescent="0.25">
      <c r="B19" s="24" t="s">
        <v>20</v>
      </c>
      <c r="C19" s="79">
        <v>5.5348525679979603E-2</v>
      </c>
      <c r="D19" s="79">
        <v>5.5348525679979603E-2</v>
      </c>
      <c r="E19" s="79">
        <v>9.1275833854803798E-2</v>
      </c>
      <c r="F19" s="79">
        <v>9.1275833854803798E-2</v>
      </c>
    </row>
    <row r="20" spans="1:8" ht="15.75" customHeight="1" x14ac:dyDescent="0.25">
      <c r="B20" s="24" t="s">
        <v>21</v>
      </c>
      <c r="C20" s="79">
        <v>2.64671094469507E-3</v>
      </c>
      <c r="D20" s="79">
        <v>2.64671094469507E-3</v>
      </c>
      <c r="E20" s="79">
        <v>1.4956393705387901E-2</v>
      </c>
      <c r="F20" s="79">
        <v>1.4956393705387901E-2</v>
      </c>
    </row>
    <row r="21" spans="1:8" ht="15.75" customHeight="1" x14ac:dyDescent="0.25">
      <c r="B21" s="24" t="s">
        <v>22</v>
      </c>
      <c r="C21" s="79">
        <v>5.1250233276740408E-2</v>
      </c>
      <c r="D21" s="79">
        <v>5.1250233276740408E-2</v>
      </c>
      <c r="E21" s="79">
        <v>0.16534532793350698</v>
      </c>
      <c r="F21" s="79">
        <v>0.16534532793350698</v>
      </c>
    </row>
    <row r="22" spans="1:8" ht="15.75" customHeight="1" x14ac:dyDescent="0.25">
      <c r="B22" s="24" t="s">
        <v>23</v>
      </c>
      <c r="C22" s="79">
        <v>0.50875834831111211</v>
      </c>
      <c r="D22" s="79">
        <v>0.50875834831111211</v>
      </c>
      <c r="E22" s="79">
        <v>0.39180028665995104</v>
      </c>
      <c r="F22" s="79">
        <v>0.39180028665995104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0.22750000000000001</v>
      </c>
    </row>
    <row r="29" spans="1:8" ht="15.75" customHeight="1" x14ac:dyDescent="0.25">
      <c r="B29" s="24" t="s">
        <v>41</v>
      </c>
      <c r="C29" s="79">
        <v>0.13830000000000001</v>
      </c>
    </row>
    <row r="30" spans="1:8" ht="15.75" customHeight="1" x14ac:dyDescent="0.25">
      <c r="B30" s="24" t="s">
        <v>42</v>
      </c>
      <c r="C30" s="79">
        <v>4.9699999999999994E-2</v>
      </c>
    </row>
    <row r="31" spans="1:8" ht="15.75" customHeight="1" x14ac:dyDescent="0.25">
      <c r="B31" s="24" t="s">
        <v>43</v>
      </c>
      <c r="C31" s="79">
        <v>7.0499999999999993E-2</v>
      </c>
    </row>
    <row r="32" spans="1:8" ht="15.75" customHeight="1" x14ac:dyDescent="0.25">
      <c r="B32" s="24" t="s">
        <v>44</v>
      </c>
      <c r="C32" s="79">
        <v>0.15039999999999998</v>
      </c>
    </row>
    <row r="33" spans="2:3" ht="15.75" customHeight="1" x14ac:dyDescent="0.25">
      <c r="B33" s="24" t="s">
        <v>45</v>
      </c>
      <c r="C33" s="79">
        <v>0.12279999999999999</v>
      </c>
    </row>
    <row r="34" spans="2:3" ht="15.75" customHeight="1" x14ac:dyDescent="0.25">
      <c r="B34" s="24" t="s">
        <v>46</v>
      </c>
      <c r="C34" s="79">
        <v>0.17410000000223519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0.5370138888888889</v>
      </c>
      <c r="D2" s="80">
        <v>0.5370138888888889</v>
      </c>
      <c r="E2" s="80">
        <v>0.57276881720430117</v>
      </c>
      <c r="F2" s="80">
        <v>0.44560906515580745</v>
      </c>
      <c r="G2" s="80">
        <v>0.36059077809798279</v>
      </c>
    </row>
    <row r="3" spans="1:15" ht="15.75" customHeight="1" x14ac:dyDescent="0.25">
      <c r="A3" s="5"/>
      <c r="B3" s="11" t="s">
        <v>118</v>
      </c>
      <c r="C3" s="80">
        <v>0.17798611111111115</v>
      </c>
      <c r="D3" s="80">
        <v>0.17798611111111115</v>
      </c>
      <c r="E3" s="80">
        <v>0.14223118279569893</v>
      </c>
      <c r="F3" s="80">
        <v>0.26939093484419269</v>
      </c>
      <c r="G3" s="80">
        <v>0.35440922190201735</v>
      </c>
    </row>
    <row r="4" spans="1:15" ht="15.75" customHeight="1" x14ac:dyDescent="0.25">
      <c r="A4" s="5"/>
      <c r="B4" s="11" t="s">
        <v>116</v>
      </c>
      <c r="C4" s="81">
        <v>0.18703125000000001</v>
      </c>
      <c r="D4" s="81">
        <v>0.18703125000000001</v>
      </c>
      <c r="E4" s="81">
        <v>0.15064285714285716</v>
      </c>
      <c r="F4" s="81">
        <v>0.19872448979591836</v>
      </c>
      <c r="G4" s="81">
        <v>0.1999672131147541</v>
      </c>
    </row>
    <row r="5" spans="1:15" ht="15.75" customHeight="1" x14ac:dyDescent="0.25">
      <c r="A5" s="5"/>
      <c r="B5" s="11" t="s">
        <v>119</v>
      </c>
      <c r="C5" s="81">
        <v>9.7968750000000007E-2</v>
      </c>
      <c r="D5" s="81">
        <v>9.7968750000000007E-2</v>
      </c>
      <c r="E5" s="81">
        <v>0.13435714285714284</v>
      </c>
      <c r="F5" s="81">
        <v>8.627551020408164E-2</v>
      </c>
      <c r="G5" s="81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0.79852922339426136</v>
      </c>
      <c r="D8" s="80">
        <v>0.79852922339426136</v>
      </c>
      <c r="E8" s="80">
        <v>0.80617910363432832</v>
      </c>
      <c r="F8" s="80">
        <v>0.74496247162693152</v>
      </c>
      <c r="G8" s="80">
        <v>0.85099999910983271</v>
      </c>
    </row>
    <row r="9" spans="1:15" ht="15.75" customHeight="1" x14ac:dyDescent="0.25">
      <c r="B9" s="7" t="s">
        <v>121</v>
      </c>
      <c r="C9" s="80">
        <v>0.15747077560573858</v>
      </c>
      <c r="D9" s="80">
        <v>0.15747077560573858</v>
      </c>
      <c r="E9" s="80">
        <v>0.14982089536567164</v>
      </c>
      <c r="F9" s="80">
        <v>0.21103752737306847</v>
      </c>
      <c r="G9" s="80">
        <v>0.10499999989016735</v>
      </c>
    </row>
    <row r="10" spans="1:15" ht="15.75" customHeight="1" x14ac:dyDescent="0.25">
      <c r="B10" s="7" t="s">
        <v>122</v>
      </c>
      <c r="C10" s="81">
        <v>3.3000000999999994E-2</v>
      </c>
      <c r="D10" s="81">
        <v>3.3000000999999994E-2</v>
      </c>
      <c r="E10" s="81">
        <v>3.3000000999999994E-2</v>
      </c>
      <c r="F10" s="81">
        <v>3.3000000999999994E-2</v>
      </c>
      <c r="G10" s="81">
        <v>3.3000000999999994E-2</v>
      </c>
    </row>
    <row r="11" spans="1:15" ht="15.75" customHeight="1" x14ac:dyDescent="0.25">
      <c r="B11" s="7" t="s">
        <v>123</v>
      </c>
      <c r="C11" s="81">
        <v>1.1000000000000001E-2</v>
      </c>
      <c r="D11" s="81">
        <v>1.1000000000000001E-2</v>
      </c>
      <c r="E11" s="81">
        <v>1.1000000000000001E-2</v>
      </c>
      <c r="F11" s="81">
        <v>1.1000000000000001E-2</v>
      </c>
      <c r="G11" s="81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0.53215260274999998</v>
      </c>
      <c r="D14" s="82">
        <v>0.528708013373</v>
      </c>
      <c r="E14" s="82">
        <v>0.528708013373</v>
      </c>
      <c r="F14" s="82">
        <v>0.40532314977799999</v>
      </c>
      <c r="G14" s="82">
        <v>0.40532314977799999</v>
      </c>
      <c r="H14" s="83">
        <v>0.27800000000000002</v>
      </c>
      <c r="I14" s="83">
        <v>0.27800000000000002</v>
      </c>
      <c r="J14" s="83">
        <v>0.27800000000000002</v>
      </c>
      <c r="K14" s="83">
        <v>0.27800000000000002</v>
      </c>
      <c r="L14" s="83">
        <v>0.35992085413300001</v>
      </c>
      <c r="M14" s="83">
        <v>0.34763827570950001</v>
      </c>
      <c r="N14" s="83">
        <v>0.32248012028049999</v>
      </c>
      <c r="O14" s="83">
        <v>0.35800631630750002</v>
      </c>
    </row>
    <row r="15" spans="1:15" ht="15.75" customHeight="1" x14ac:dyDescent="0.25">
      <c r="B15" s="16" t="s">
        <v>68</v>
      </c>
      <c r="C15" s="80">
        <f>iron_deficiency_anaemia*C14</f>
        <v>0.34181701440767392</v>
      </c>
      <c r="D15" s="80">
        <f t="shared" ref="D15:O15" si="0">iron_deficiency_anaemia*D14</f>
        <v>0.33960445498276087</v>
      </c>
      <c r="E15" s="80">
        <f t="shared" si="0"/>
        <v>0.33960445498276087</v>
      </c>
      <c r="F15" s="80">
        <f t="shared" si="0"/>
        <v>0.26035078699505693</v>
      </c>
      <c r="G15" s="80">
        <f t="shared" si="0"/>
        <v>0.26035078699505693</v>
      </c>
      <c r="H15" s="80">
        <f t="shared" si="0"/>
        <v>0.1785674438389907</v>
      </c>
      <c r="I15" s="80">
        <f t="shared" si="0"/>
        <v>0.1785674438389907</v>
      </c>
      <c r="J15" s="80">
        <f t="shared" si="0"/>
        <v>0.1785674438389907</v>
      </c>
      <c r="K15" s="80">
        <f t="shared" si="0"/>
        <v>0.1785674438389907</v>
      </c>
      <c r="L15" s="80">
        <f t="shared" si="0"/>
        <v>0.2311875788017124</v>
      </c>
      <c r="M15" s="80">
        <f t="shared" si="0"/>
        <v>0.22329812328791263</v>
      </c>
      <c r="N15" s="80">
        <f t="shared" si="0"/>
        <v>0.20713831211287465</v>
      </c>
      <c r="O15" s="80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0.53400000000000003</v>
      </c>
      <c r="D2" s="81">
        <v>0.40100000000000002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3.7000000000000005E-2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0.31900000000000001</v>
      </c>
      <c r="D4" s="81">
        <v>0.42399999999999999</v>
      </c>
      <c r="E4" s="81">
        <v>0.89</v>
      </c>
      <c r="F4" s="81">
        <v>0.57100000000000006</v>
      </c>
      <c r="G4" s="81">
        <v>0</v>
      </c>
    </row>
    <row r="5" spans="1:7" x14ac:dyDescent="0.25">
      <c r="B5" s="43" t="s">
        <v>169</v>
      </c>
      <c r="C5" s="80">
        <f>1-SUM(C2:C4)</f>
        <v>0.10999999999999988</v>
      </c>
      <c r="D5" s="80">
        <f>1-SUM(D2:D4)</f>
        <v>5.8000000000000052E-2</v>
      </c>
      <c r="E5" s="80">
        <f>1-SUM(E2:E4)</f>
        <v>0.10999999999999999</v>
      </c>
      <c r="F5" s="80">
        <f>1-SUM(F2:F4)</f>
        <v>0.42899999999999994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0.26877000000000001</v>
      </c>
      <c r="D2" s="143">
        <v>0.26768999999999998</v>
      </c>
      <c r="E2" s="143">
        <v>0.26661000000000001</v>
      </c>
      <c r="F2" s="143">
        <v>0.26552999999999999</v>
      </c>
      <c r="G2" s="143">
        <v>0.26455000000000001</v>
      </c>
      <c r="H2" s="143">
        <v>0.26363999999999999</v>
      </c>
      <c r="I2" s="143">
        <v>0.26283000000000001</v>
      </c>
      <c r="J2" s="143">
        <v>0.26208999999999999</v>
      </c>
      <c r="K2" s="143">
        <v>0.26136999999999999</v>
      </c>
      <c r="L2" s="143">
        <v>0.26064999999999999</v>
      </c>
      <c r="M2" s="143">
        <v>0.25990999999999997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5.5320000000000001E-2</v>
      </c>
      <c r="D4" s="143">
        <v>5.4789999999999998E-2</v>
      </c>
      <c r="E4" s="143">
        <v>5.4280000000000002E-2</v>
      </c>
      <c r="F4" s="143">
        <v>5.3789999999999998E-2</v>
      </c>
      <c r="G4" s="143">
        <v>5.3289999999999997E-2</v>
      </c>
      <c r="H4" s="143">
        <v>5.28E-2</v>
      </c>
      <c r="I4" s="143">
        <v>5.2309999999999995E-2</v>
      </c>
      <c r="J4" s="143">
        <v>5.1820000000000005E-2</v>
      </c>
      <c r="K4" s="143">
        <v>5.1340000000000004E-2</v>
      </c>
      <c r="L4" s="143">
        <v>5.0880000000000002E-2</v>
      </c>
      <c r="M4" s="143">
        <v>5.0439999999999999E-2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0.528708013373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0.27800000000000002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0.35992085413300001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0.40100000000000002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0.57100000000000006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27.135999999999999</v>
      </c>
      <c r="D13" s="142">
        <v>26.47</v>
      </c>
      <c r="E13" s="142">
        <v>25.821999999999999</v>
      </c>
      <c r="F13" s="142">
        <v>25.236000000000001</v>
      </c>
      <c r="G13" s="142">
        <v>24.704000000000001</v>
      </c>
      <c r="H13" s="142">
        <v>24.16</v>
      </c>
      <c r="I13" s="142">
        <v>23.666</v>
      </c>
      <c r="J13" s="142">
        <v>23.285</v>
      </c>
      <c r="K13" s="142">
        <v>22.721</v>
      </c>
      <c r="L13" s="142">
        <v>22.359000000000002</v>
      </c>
      <c r="M13" s="142">
        <v>21.3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49.842921550808533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39.696639812262426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286.05664748322937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1.309533745649694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1.2961055267443238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1.2961055267443238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1.2961055267443238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1.2961055267443238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12.828939256058341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12.828939256058341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0.53570505595368945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6.6332602175192878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11.249927252632302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22.04257615659202</v>
      </c>
      <c r="E22" s="86" t="s">
        <v>202</v>
      </c>
    </row>
    <row r="23" spans="1:5" ht="15.75" customHeight="1" x14ac:dyDescent="0.25">
      <c r="A23" s="52" t="s">
        <v>34</v>
      </c>
      <c r="B23" s="85">
        <v>0.69799999999999995</v>
      </c>
      <c r="C23" s="85">
        <v>0.95</v>
      </c>
      <c r="D23" s="149">
        <v>4.1648125448902009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18.385480298425986</v>
      </c>
      <c r="E24" s="86" t="s">
        <v>202</v>
      </c>
    </row>
    <row r="25" spans="1:5" ht="15.75" customHeight="1" x14ac:dyDescent="0.25">
      <c r="A25" s="52" t="s">
        <v>87</v>
      </c>
      <c r="B25" s="85">
        <v>0.11900000000000001</v>
      </c>
      <c r="C25" s="85">
        <v>0.95</v>
      </c>
      <c r="D25" s="149">
        <v>18.212135324372365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4.8066927809139317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6.0662244280985815</v>
      </c>
      <c r="E27" s="86" t="s">
        <v>202</v>
      </c>
    </row>
    <row r="28" spans="1:5" ht="15.75" customHeight="1" x14ac:dyDescent="0.25">
      <c r="A28" s="52" t="s">
        <v>84</v>
      </c>
      <c r="B28" s="85">
        <v>0.47600000000000003</v>
      </c>
      <c r="C28" s="85">
        <v>0.95</v>
      </c>
      <c r="D28" s="149">
        <v>0.76255680205148901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94.963596456498976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342.59299482589029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342.59299482589029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1.1313943199069552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0.57899999999999996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0.94499999999999995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0.34700000000000003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0.01</v>
      </c>
      <c r="C38" s="85">
        <v>0.95</v>
      </c>
      <c r="D38" s="149">
        <v>1.886813900797095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1.1525165260213945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2020-07-16T02:37:14Z</dcterms:modified>
</cp:coreProperties>
</file>