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C2466A11-E735-422F-B040-D6C613797CF2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A40" i="2"/>
  <c r="I4" i="2"/>
  <c r="A29" i="2"/>
  <c r="I10" i="2"/>
  <c r="I11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<sst xmlns="http://schemas.openxmlformats.org/spreadsheetml/2006/main" count="1120" uniqueCount="273">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</sst>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2971313</v>
      </c>
    </row>
    <row r="8" spans="1:3" ht="15" customHeight="1" x14ac:dyDescent="0.25">
      <c r="B8" s="7" t="s">
        <v>106</v>
      </c>
      <c r="C8" s="70">
        <v>2.1000000000000001E-2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0.73104637145996099</v>
      </c>
    </row>
    <row r="11" spans="1:3" ht="15" customHeight="1" x14ac:dyDescent="0.25">
      <c r="B11" s="7" t="s">
        <v>108</v>
      </c>
      <c r="C11" s="70">
        <v>0.96200000000000008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0.18629999999999999</v>
      </c>
    </row>
    <row r="24" spans="1:3" ht="15" customHeight="1" x14ac:dyDescent="0.25">
      <c r="B24" s="20" t="s">
        <v>102</v>
      </c>
      <c r="C24" s="71">
        <v>0.53220000000000001</v>
      </c>
    </row>
    <row r="25" spans="1:3" ht="15" customHeight="1" x14ac:dyDescent="0.25">
      <c r="B25" s="20" t="s">
        <v>103</v>
      </c>
      <c r="C25" s="71">
        <v>0.24539999999999998</v>
      </c>
    </row>
    <row r="26" spans="1:3" ht="15" customHeight="1" x14ac:dyDescent="0.25">
      <c r="B26" s="20" t="s">
        <v>104</v>
      </c>
      <c r="C26" s="71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19.8</v>
      </c>
    </row>
    <row r="38" spans="1:5" ht="15" customHeight="1" x14ac:dyDescent="0.25">
      <c r="B38" s="16" t="s">
        <v>91</v>
      </c>
      <c r="C38" s="75">
        <v>25.7</v>
      </c>
      <c r="D38" s="17"/>
      <c r="E38" s="18"/>
    </row>
    <row r="39" spans="1:5" ht="15" customHeight="1" x14ac:dyDescent="0.25">
      <c r="B39" s="16" t="s">
        <v>90</v>
      </c>
      <c r="C39" s="75">
        <v>30.9</v>
      </c>
      <c r="D39" s="17"/>
      <c r="E39" s="17"/>
    </row>
    <row r="40" spans="1:5" ht="15" customHeight="1" x14ac:dyDescent="0.25">
      <c r="B40" s="16" t="s">
        <v>171</v>
      </c>
      <c r="C40" s="75">
        <v>0.95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1.8799999999999997E-2</v>
      </c>
      <c r="D45" s="17"/>
    </row>
    <row r="46" spans="1:5" ht="15.75" customHeight="1" x14ac:dyDescent="0.25">
      <c r="B46" s="16" t="s">
        <v>11</v>
      </c>
      <c r="C46" s="71">
        <v>7.1399999999999991E-2</v>
      </c>
      <c r="D46" s="17"/>
    </row>
    <row r="47" spans="1:5" ht="15.75" customHeight="1" x14ac:dyDescent="0.25">
      <c r="B47" s="16" t="s">
        <v>12</v>
      </c>
      <c r="C47" s="71">
        <v>0.1104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7.6938949396924974</v>
      </c>
      <c r="D51" s="17"/>
    </row>
    <row r="52" spans="1:4" ht="15" customHeight="1" x14ac:dyDescent="0.25">
      <c r="B52" s="16" t="s">
        <v>125</v>
      </c>
      <c r="C52" s="76">
        <v>5.4550098378199898</v>
      </c>
    </row>
    <row r="53" spans="1:4" ht="15.75" customHeight="1" x14ac:dyDescent="0.25">
      <c r="B53" s="16" t="s">
        <v>126</v>
      </c>
      <c r="C53" s="76">
        <v>5.4550098378199898</v>
      </c>
    </row>
    <row r="54" spans="1:4" ht="15.75" customHeight="1" x14ac:dyDescent="0.25">
      <c r="B54" s="16" t="s">
        <v>127</v>
      </c>
      <c r="C54" s="76">
        <v>2.7709233906000001</v>
      </c>
    </row>
    <row r="55" spans="1:4" ht="15.75" customHeight="1" x14ac:dyDescent="0.25">
      <c r="B55" s="16" t="s">
        <v>128</v>
      </c>
      <c r="C55" s="76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0.55015016846297626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0.10659999740000001</v>
      </c>
      <c r="C3" s="26">
        <f>frac_mam_1_5months * 2.6</f>
        <v>0.10659999740000001</v>
      </c>
      <c r="D3" s="26">
        <f>frac_mam_6_11months * 2.6</f>
        <v>0.10659999740000001</v>
      </c>
      <c r="E3" s="26">
        <f>frac_mam_12_23months * 2.6</f>
        <v>0.10659999740000001</v>
      </c>
      <c r="F3" s="26">
        <f>frac_mam_24_59months * 2.6</f>
        <v>0.10659999740000001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2.1000000000000001E-2</v>
      </c>
      <c r="E2" s="91">
        <f>food_insecure</f>
        <v>2.1000000000000001E-2</v>
      </c>
      <c r="F2" s="91">
        <f>food_insecure</f>
        <v>2.1000000000000001E-2</v>
      </c>
      <c r="G2" s="91">
        <f>food_insecure</f>
        <v>2.1000000000000001E-2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2.1000000000000001E-2</v>
      </c>
      <c r="F5" s="91">
        <f>food_insecure</f>
        <v>2.1000000000000001E-2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7.6938949396924974</v>
      </c>
      <c r="D7" s="91">
        <f>diarrhoea_1_5mo</f>
        <v>5.4550098378199898</v>
      </c>
      <c r="E7" s="91">
        <f>diarrhoea_6_11mo</f>
        <v>5.4550098378199898</v>
      </c>
      <c r="F7" s="91">
        <f>diarrhoea_12_23mo</f>
        <v>2.7709233906000001</v>
      </c>
      <c r="G7" s="91">
        <f>diarrhoea_24_59mo</f>
        <v>2.7709233906000001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2.1000000000000001E-2</v>
      </c>
      <c r="F8" s="91">
        <f>food_insecure</f>
        <v>2.1000000000000001E-2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7.6938949396924974</v>
      </c>
      <c r="D12" s="91">
        <f>diarrhoea_1_5mo</f>
        <v>5.4550098378199898</v>
      </c>
      <c r="E12" s="91">
        <f>diarrhoea_6_11mo</f>
        <v>5.4550098378199898</v>
      </c>
      <c r="F12" s="91">
        <f>diarrhoea_12_23mo</f>
        <v>2.7709233906000001</v>
      </c>
      <c r="G12" s="91">
        <f>diarrhoea_24_59mo</f>
        <v>2.7709233906000001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2.1000000000000001E-2</v>
      </c>
      <c r="I15" s="91">
        <f>food_insecure</f>
        <v>2.1000000000000001E-2</v>
      </c>
      <c r="J15" s="91">
        <f>food_insecure</f>
        <v>2.1000000000000001E-2</v>
      </c>
      <c r="K15" s="91">
        <f>food_insecure</f>
        <v>2.1000000000000001E-2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0.96200000000000008</v>
      </c>
      <c r="I18" s="91">
        <f>frac_PW_health_facility</f>
        <v>0.96200000000000008</v>
      </c>
      <c r="J18" s="91">
        <f>frac_PW_health_facility</f>
        <v>0.96200000000000008</v>
      </c>
      <c r="K18" s="91">
        <f>frac_PW_health_facility</f>
        <v>0.96200000000000008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</v>
      </c>
      <c r="M24" s="91">
        <f>famplan_unmet_need</f>
        <v>0.17</v>
      </c>
      <c r="N24" s="91">
        <f>famplan_unmet_need</f>
        <v>0.17</v>
      </c>
      <c r="O24" s="91">
        <f>famplan_unmet_need</f>
        <v>0.17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0.1329733634864807</v>
      </c>
      <c r="M25" s="91">
        <f>(1-food_insecure)*(0.49)+food_insecure*(0.7)</f>
        <v>0.49440999999999996</v>
      </c>
      <c r="N25" s="91">
        <f>(1-food_insecure)*(0.49)+food_insecure*(0.7)</f>
        <v>0.49440999999999996</v>
      </c>
      <c r="O25" s="91">
        <f>(1-food_insecure)*(0.49)+food_insecure*(0.7)</f>
        <v>0.49440999999999996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5.6988584351348862E-2</v>
      </c>
      <c r="M26" s="91">
        <f>(1-food_insecure)*(0.21)+food_insecure*(0.3)</f>
        <v>0.21189</v>
      </c>
      <c r="N26" s="91">
        <f>(1-food_insecure)*(0.21)+food_insecure*(0.3)</f>
        <v>0.21189</v>
      </c>
      <c r="O26" s="91">
        <f>(1-food_insecure)*(0.21)+food_insecure*(0.3)</f>
        <v>0.21189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7.8991680702209452E-2</v>
      </c>
      <c r="M27" s="91">
        <f>(1-food_insecure)*(0.3)</f>
        <v>0.29369999999999996</v>
      </c>
      <c r="N27" s="91">
        <f>(1-food_insecure)*(0.3)</f>
        <v>0.29369999999999996</v>
      </c>
      <c r="O27" s="91">
        <f>(1-food_insecure)*(0.3)</f>
        <v>0.29369999999999996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0.73104637145996099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592783.64</v>
      </c>
      <c r="C2" s="78">
        <v>1399000</v>
      </c>
      <c r="D2" s="78">
        <v>2704000</v>
      </c>
      <c r="E2" s="78">
        <v>8207000</v>
      </c>
      <c r="F2" s="78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686232.75833127846</v>
      </c>
      <c r="I2" s="22">
        <f>G2-H2</f>
        <v>18512767.24166872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590922.82200000004</v>
      </c>
      <c r="C3" s="78">
        <v>1406000</v>
      </c>
      <c r="D3" s="78">
        <v>2709000</v>
      </c>
      <c r="E3" s="78">
        <v>8324000</v>
      </c>
      <c r="F3" s="78">
        <v>7002000</v>
      </c>
      <c r="G3" s="22">
        <f t="shared" si="0"/>
        <v>19441000</v>
      </c>
      <c r="H3" s="22">
        <f t="shared" si="1"/>
        <v>684078.59248943371</v>
      </c>
      <c r="I3" s="22">
        <f t="shared" ref="I3:I15" si="3">G3-H3</f>
        <v>18756921.407510567</v>
      </c>
    </row>
    <row r="4" spans="1:9" ht="15.75" customHeight="1" x14ac:dyDescent="0.25">
      <c r="A4" s="7">
        <f t="shared" si="2"/>
        <v>2022</v>
      </c>
      <c r="B4" s="77">
        <v>588756.42400000012</v>
      </c>
      <c r="C4" s="78">
        <v>1413000</v>
      </c>
      <c r="D4" s="78">
        <v>2716000</v>
      </c>
      <c r="E4" s="78">
        <v>8432000</v>
      </c>
      <c r="F4" s="78">
        <v>7113000</v>
      </c>
      <c r="G4" s="22">
        <f t="shared" si="0"/>
        <v>19674000</v>
      </c>
      <c r="H4" s="22">
        <f t="shared" si="1"/>
        <v>681570.67362179526</v>
      </c>
      <c r="I4" s="22">
        <f t="shared" si="3"/>
        <v>18992429.326378204</v>
      </c>
    </row>
    <row r="5" spans="1:9" ht="15.75" customHeight="1" x14ac:dyDescent="0.25">
      <c r="A5" s="7">
        <f t="shared" si="2"/>
        <v>2023</v>
      </c>
      <c r="B5" s="77">
        <v>586272.05700000015</v>
      </c>
      <c r="C5" s="78">
        <v>1420000</v>
      </c>
      <c r="D5" s="78">
        <v>2725000</v>
      </c>
      <c r="E5" s="78">
        <v>8511000</v>
      </c>
      <c r="F5" s="78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7">
        <f t="shared" si="2"/>
        <v>2024</v>
      </c>
      <c r="B6" s="77">
        <v>583508.85400000017</v>
      </c>
      <c r="C6" s="78">
        <v>1425000</v>
      </c>
      <c r="D6" s="78">
        <v>2734000</v>
      </c>
      <c r="E6" s="78">
        <v>8540000</v>
      </c>
      <c r="F6" s="78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7">
        <f t="shared" si="2"/>
        <v>2025</v>
      </c>
      <c r="B7" s="77">
        <v>580437.6</v>
      </c>
      <c r="C7" s="78">
        <v>1430000</v>
      </c>
      <c r="D7" s="78">
        <v>2744000</v>
      </c>
      <c r="E7" s="78">
        <v>8501000</v>
      </c>
      <c r="F7" s="78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7">
        <f t="shared" si="2"/>
        <v>2026</v>
      </c>
      <c r="B8" s="77">
        <v>578349.40240000014</v>
      </c>
      <c r="C8" s="78">
        <v>1435000</v>
      </c>
      <c r="D8" s="78">
        <v>2758000</v>
      </c>
      <c r="E8" s="78">
        <v>8402000</v>
      </c>
      <c r="F8" s="78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7">
        <f t="shared" si="2"/>
        <v>2027</v>
      </c>
      <c r="B9" s="77">
        <v>575987.78099999996</v>
      </c>
      <c r="C9" s="78">
        <v>1439000</v>
      </c>
      <c r="D9" s="78">
        <v>2771000</v>
      </c>
      <c r="E9" s="78">
        <v>8244000</v>
      </c>
      <c r="F9" s="78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7">
        <f t="shared" si="2"/>
        <v>2028</v>
      </c>
      <c r="B10" s="77">
        <v>573357.47340000013</v>
      </c>
      <c r="C10" s="78">
        <v>1442000</v>
      </c>
      <c r="D10" s="78">
        <v>2785000</v>
      </c>
      <c r="E10" s="78">
        <v>8039000</v>
      </c>
      <c r="F10" s="78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7">
        <f t="shared" si="2"/>
        <v>2029</v>
      </c>
      <c r="B11" s="77">
        <v>570478.87980000011</v>
      </c>
      <c r="C11" s="78">
        <v>1444000</v>
      </c>
      <c r="D11" s="78">
        <v>2799000</v>
      </c>
      <c r="E11" s="78">
        <v>7803000</v>
      </c>
      <c r="F11" s="78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7">
        <f t="shared" si="2"/>
        <v>2030</v>
      </c>
      <c r="B12" s="77">
        <v>567309.75</v>
      </c>
      <c r="C12" s="78">
        <v>1445000</v>
      </c>
      <c r="D12" s="78">
        <v>2811000</v>
      </c>
      <c r="E12" s="78">
        <v>7556000</v>
      </c>
      <c r="F12" s="78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7" t="str">
        <f t="shared" si="2"/>
        <v/>
      </c>
      <c r="B13" s="77">
        <v>1392000</v>
      </c>
      <c r="C13" s="78">
        <v>2701000</v>
      </c>
      <c r="D13" s="78">
        <v>8090000</v>
      </c>
      <c r="E13" s="78">
        <v>6782000</v>
      </c>
      <c r="F13" s="78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8.6528922500000004E-3</v>
      </c>
    </row>
    <row r="4" spans="1:8" ht="15.75" customHeight="1" x14ac:dyDescent="0.25">
      <c r="B4" s="24" t="s">
        <v>7</v>
      </c>
      <c r="C4" s="79">
        <v>0.19345644179471827</v>
      </c>
    </row>
    <row r="5" spans="1:8" ht="15.75" customHeight="1" x14ac:dyDescent="0.25">
      <c r="B5" s="24" t="s">
        <v>8</v>
      </c>
      <c r="C5" s="79">
        <v>7.5443042788505998E-2</v>
      </c>
    </row>
    <row r="6" spans="1:8" ht="15.75" customHeight="1" x14ac:dyDescent="0.25">
      <c r="B6" s="24" t="s">
        <v>10</v>
      </c>
      <c r="C6" s="79">
        <v>0.10628253636357765</v>
      </c>
    </row>
    <row r="7" spans="1:8" ht="15.75" customHeight="1" x14ac:dyDescent="0.25">
      <c r="B7" s="24" t="s">
        <v>13</v>
      </c>
      <c r="C7" s="79">
        <v>0.29335031353301927</v>
      </c>
    </row>
    <row r="8" spans="1:8" ht="15.75" customHeight="1" x14ac:dyDescent="0.25">
      <c r="B8" s="24" t="s">
        <v>14</v>
      </c>
      <c r="C8" s="79">
        <v>5.7266986090012423E-5</v>
      </c>
    </row>
    <row r="9" spans="1:8" ht="15.75" customHeight="1" x14ac:dyDescent="0.25">
      <c r="B9" s="24" t="s">
        <v>27</v>
      </c>
      <c r="C9" s="79">
        <v>0.18364501708412898</v>
      </c>
    </row>
    <row r="10" spans="1:8" ht="15.75" customHeight="1" x14ac:dyDescent="0.25">
      <c r="B10" s="24" t="s">
        <v>15</v>
      </c>
      <c r="C10" s="79">
        <v>0.13911248919995989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0.12438841706093801</v>
      </c>
      <c r="D14" s="79">
        <v>0.12438841706093801</v>
      </c>
      <c r="E14" s="79">
        <v>0.10730584483768899</v>
      </c>
      <c r="F14" s="79">
        <v>0.10730584483768899</v>
      </c>
    </row>
    <row r="15" spans="1:8" ht="15.75" customHeight="1" x14ac:dyDescent="0.25">
      <c r="B15" s="24" t="s">
        <v>16</v>
      </c>
      <c r="C15" s="79">
        <v>0.17327906142846899</v>
      </c>
      <c r="D15" s="79">
        <v>0.17327906142846899</v>
      </c>
      <c r="E15" s="79">
        <v>0.12620149898800001</v>
      </c>
      <c r="F15" s="79">
        <v>0.12620149898800001</v>
      </c>
    </row>
    <row r="16" spans="1:8" ht="15.75" customHeight="1" x14ac:dyDescent="0.25">
      <c r="B16" s="24" t="s">
        <v>17</v>
      </c>
      <c r="C16" s="79">
        <v>3.01634516861208E-2</v>
      </c>
      <c r="D16" s="79">
        <v>3.01634516861208E-2</v>
      </c>
      <c r="E16" s="79">
        <v>2.3875922888137203E-2</v>
      </c>
      <c r="F16" s="79">
        <v>2.3875922888137203E-2</v>
      </c>
    </row>
    <row r="17" spans="1:8" ht="15.75" customHeight="1" x14ac:dyDescent="0.25">
      <c r="B17" s="24" t="s">
        <v>18</v>
      </c>
      <c r="C17" s="79">
        <v>7.42917694930443E-5</v>
      </c>
      <c r="D17" s="79">
        <v>7.42917694930443E-5</v>
      </c>
      <c r="E17" s="79">
        <v>2.11126696695642E-4</v>
      </c>
      <c r="F17" s="79">
        <v>2.11126696695642E-4</v>
      </c>
    </row>
    <row r="18" spans="1:8" ht="15.75" customHeight="1" x14ac:dyDescent="0.25">
      <c r="B18" s="24" t="s">
        <v>19</v>
      </c>
      <c r="C18" s="79">
        <v>2.44692767521578E-4</v>
      </c>
      <c r="D18" s="79">
        <v>2.44692767521578E-4</v>
      </c>
      <c r="E18" s="79">
        <v>5.2468389432503695E-4</v>
      </c>
      <c r="F18" s="79">
        <v>5.2468389432503695E-4</v>
      </c>
    </row>
    <row r="19" spans="1:8" ht="15.75" customHeight="1" x14ac:dyDescent="0.25">
      <c r="B19" s="24" t="s">
        <v>20</v>
      </c>
      <c r="C19" s="79">
        <v>7.3043088203289799E-3</v>
      </c>
      <c r="D19" s="79">
        <v>7.3043088203289799E-3</v>
      </c>
      <c r="E19" s="79">
        <v>2.14572148829008E-3</v>
      </c>
      <c r="F19" s="79">
        <v>2.14572148829008E-3</v>
      </c>
    </row>
    <row r="20" spans="1:8" ht="15.75" customHeight="1" x14ac:dyDescent="0.25">
      <c r="B20" s="24" t="s">
        <v>21</v>
      </c>
      <c r="C20" s="79">
        <v>1.0875316966707601E-2</v>
      </c>
      <c r="D20" s="79">
        <v>1.0875316966707601E-2</v>
      </c>
      <c r="E20" s="79">
        <v>9.2748667860506097E-3</v>
      </c>
      <c r="F20" s="79">
        <v>9.2748667860506097E-3</v>
      </c>
    </row>
    <row r="21" spans="1:8" ht="15.75" customHeight="1" x14ac:dyDescent="0.25">
      <c r="B21" s="24" t="s">
        <v>22</v>
      </c>
      <c r="C21" s="79">
        <v>0.133309587618297</v>
      </c>
      <c r="D21" s="79">
        <v>0.133309587618297</v>
      </c>
      <c r="E21" s="79">
        <v>0.27654927176121802</v>
      </c>
      <c r="F21" s="79">
        <v>0.27654927176121802</v>
      </c>
    </row>
    <row r="22" spans="1:8" ht="15.75" customHeight="1" x14ac:dyDescent="0.25">
      <c r="B22" s="24" t="s">
        <v>23</v>
      </c>
      <c r="C22" s="79">
        <v>0.52036087188212399</v>
      </c>
      <c r="D22" s="79">
        <v>0.52036087188212399</v>
      </c>
      <c r="E22" s="79">
        <v>0.45391106265959436</v>
      </c>
      <c r="F22" s="79">
        <v>0.45391106265959436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5.6500000000000002E-2</v>
      </c>
    </row>
    <row r="27" spans="1:8" ht="15.75" customHeight="1" x14ac:dyDescent="0.25">
      <c r="B27" s="24" t="s">
        <v>39</v>
      </c>
      <c r="C27" s="79">
        <v>3.5299999999999998E-2</v>
      </c>
    </row>
    <row r="28" spans="1:8" ht="15.75" customHeight="1" x14ac:dyDescent="0.25">
      <c r="B28" s="24" t="s">
        <v>40</v>
      </c>
      <c r="C28" s="79">
        <v>4.2599999999999999E-2</v>
      </c>
    </row>
    <row r="29" spans="1:8" ht="15.75" customHeight="1" x14ac:dyDescent="0.25">
      <c r="B29" s="24" t="s">
        <v>41</v>
      </c>
      <c r="C29" s="79">
        <v>0.2742</v>
      </c>
    </row>
    <row r="30" spans="1:8" ht="15.75" customHeight="1" x14ac:dyDescent="0.25">
      <c r="B30" s="24" t="s">
        <v>42</v>
      </c>
      <c r="C30" s="79">
        <v>6.2699999999999992E-2</v>
      </c>
    </row>
    <row r="31" spans="1:8" ht="15.75" customHeight="1" x14ac:dyDescent="0.25">
      <c r="B31" s="24" t="s">
        <v>43</v>
      </c>
      <c r="C31" s="79">
        <v>0.14019999999999999</v>
      </c>
    </row>
    <row r="32" spans="1:8" ht="15.75" customHeight="1" x14ac:dyDescent="0.25">
      <c r="B32" s="24" t="s">
        <v>44</v>
      </c>
      <c r="C32" s="79">
        <v>2.4500000000000001E-2</v>
      </c>
    </row>
    <row r="33" spans="2:3" ht="15.75" customHeight="1" x14ac:dyDescent="0.25">
      <c r="B33" s="24" t="s">
        <v>45</v>
      </c>
      <c r="C33" s="79">
        <v>0.1193</v>
      </c>
    </row>
    <row r="34" spans="2:3" ht="15.75" customHeight="1" x14ac:dyDescent="0.25">
      <c r="B34" s="24" t="s">
        <v>46</v>
      </c>
      <c r="C34" s="79">
        <v>0.24469999999776484</v>
      </c>
    </row>
    <row r="35" spans="2:3" ht="15.75" customHeight="1" x14ac:dyDescent="0.25">
      <c r="B35" s="32" t="s">
        <v>129</v>
      </c>
      <c r="C35" s="74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0.65123199999999992</v>
      </c>
      <c r="D2" s="80">
        <v>0.65123199999999992</v>
      </c>
      <c r="E2" s="80">
        <v>0.62741852286049238</v>
      </c>
      <c r="F2" s="80">
        <v>0.54444235924932971</v>
      </c>
      <c r="G2" s="80">
        <v>0.52586863270777473</v>
      </c>
    </row>
    <row r="3" spans="1:15" ht="15.75" customHeight="1" x14ac:dyDescent="0.25">
      <c r="A3" s="5"/>
      <c r="B3" s="11" t="s">
        <v>118</v>
      </c>
      <c r="C3" s="80">
        <v>0.21476800000000004</v>
      </c>
      <c r="D3" s="80">
        <v>0.21476800000000004</v>
      </c>
      <c r="E3" s="80">
        <v>0.23858147713950761</v>
      </c>
      <c r="F3" s="80">
        <v>0.32155764075067023</v>
      </c>
      <c r="G3" s="80">
        <v>0.34013136729222515</v>
      </c>
    </row>
    <row r="4" spans="1:15" ht="15.75" customHeight="1" x14ac:dyDescent="0.25">
      <c r="A4" s="5"/>
      <c r="B4" s="11" t="s">
        <v>116</v>
      </c>
      <c r="C4" s="81">
        <v>8.6832000000000006E-2</v>
      </c>
      <c r="D4" s="81">
        <v>8.6832000000000006E-2</v>
      </c>
      <c r="E4" s="81">
        <v>9.7287671232876724E-2</v>
      </c>
      <c r="F4" s="81">
        <v>8.845059288537549E-2</v>
      </c>
      <c r="G4" s="81">
        <v>9.0740157480314956E-2</v>
      </c>
    </row>
    <row r="5" spans="1:15" ht="15.75" customHeight="1" x14ac:dyDescent="0.25">
      <c r="A5" s="5"/>
      <c r="B5" s="11" t="s">
        <v>119</v>
      </c>
      <c r="C5" s="81">
        <v>4.7168000000000009E-2</v>
      </c>
      <c r="D5" s="81">
        <v>4.7168000000000009E-2</v>
      </c>
      <c r="E5" s="81">
        <v>3.6712328767123291E-2</v>
      </c>
      <c r="F5" s="81">
        <v>4.5549407114624497E-2</v>
      </c>
      <c r="G5" s="81">
        <v>4.3259842519685045E-2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0.84620881516998958</v>
      </c>
      <c r="D8" s="80">
        <v>0.84620881516998958</v>
      </c>
      <c r="E8" s="80">
        <v>0.85616250090312507</v>
      </c>
      <c r="F8" s="80">
        <v>0.86509948808820514</v>
      </c>
      <c r="G8" s="80">
        <v>0.88016700703258655</v>
      </c>
    </row>
    <row r="9" spans="1:15" ht="15.75" customHeight="1" x14ac:dyDescent="0.25">
      <c r="B9" s="7" t="s">
        <v>121</v>
      </c>
      <c r="C9" s="80">
        <v>9.4791185830010491E-2</v>
      </c>
      <c r="D9" s="80">
        <v>9.4791185830010491E-2</v>
      </c>
      <c r="E9" s="80">
        <v>9.1837500096875024E-2</v>
      </c>
      <c r="F9" s="80">
        <v>8.6900512911794903E-2</v>
      </c>
      <c r="G9" s="80">
        <v>7.3832993967413454E-2</v>
      </c>
    </row>
    <row r="10" spans="1:15" ht="15.75" customHeight="1" x14ac:dyDescent="0.25">
      <c r="B10" s="7" t="s">
        <v>122</v>
      </c>
      <c r="C10" s="81">
        <v>4.0999999000000002E-2</v>
      </c>
      <c r="D10" s="81">
        <v>4.0999999000000002E-2</v>
      </c>
      <c r="E10" s="81">
        <v>4.0999999000000002E-2</v>
      </c>
      <c r="F10" s="81">
        <v>4.0999999000000002E-2</v>
      </c>
      <c r="G10" s="81">
        <v>4.0999999000000002E-2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0.10628020924999999</v>
      </c>
      <c r="D14" s="82">
        <v>0.10001147951100001</v>
      </c>
      <c r="E14" s="82">
        <v>0.10001147951100001</v>
      </c>
      <c r="F14" s="82">
        <v>3.3530111506E-2</v>
      </c>
      <c r="G14" s="82">
        <v>3.3530111506E-2</v>
      </c>
      <c r="H14" s="83">
        <v>0.29100000000000004</v>
      </c>
      <c r="I14" s="83">
        <v>0.29100000000000004</v>
      </c>
      <c r="J14" s="83">
        <v>0.29100000000000004</v>
      </c>
      <c r="K14" s="83">
        <v>0.29100000000000004</v>
      </c>
      <c r="L14" s="83">
        <v>0.10836548160999999</v>
      </c>
      <c r="M14" s="83">
        <v>8.7664409353050005E-2</v>
      </c>
      <c r="N14" s="83">
        <v>8.4480787415200001E-2</v>
      </c>
      <c r="O14" s="83">
        <v>9.7947167278999991E-2</v>
      </c>
    </row>
    <row r="15" spans="1:15" ht="15.75" customHeight="1" x14ac:dyDescent="0.25">
      <c r="B15" s="16" t="s">
        <v>68</v>
      </c>
      <c r="C15" s="80">
        <f>iron_deficiency_anaemia*C14</f>
        <v>5.8470075023167867E-2</v>
      </c>
      <c r="D15" s="80">
        <f t="shared" ref="D15:O15" si="0">iron_deficiency_anaemia*D14</f>
        <v>5.5021332301208155E-2</v>
      </c>
      <c r="E15" s="80">
        <f t="shared" si="0"/>
        <v>5.5021332301208155E-2</v>
      </c>
      <c r="F15" s="80">
        <f t="shared" si="0"/>
        <v>1.8446596493608278E-2</v>
      </c>
      <c r="G15" s="80">
        <f t="shared" si="0"/>
        <v>1.8446596493608278E-2</v>
      </c>
      <c r="H15" s="80">
        <f t="shared" si="0"/>
        <v>0.1600936990227261</v>
      </c>
      <c r="I15" s="80">
        <f t="shared" si="0"/>
        <v>0.1600936990227261</v>
      </c>
      <c r="J15" s="80">
        <f t="shared" si="0"/>
        <v>0.1600936990227261</v>
      </c>
      <c r="K15" s="80">
        <f t="shared" si="0"/>
        <v>0.1600936990227261</v>
      </c>
      <c r="L15" s="80">
        <f t="shared" si="0"/>
        <v>5.9617287963313052E-2</v>
      </c>
      <c r="M15" s="80">
        <f t="shared" si="0"/>
        <v>4.822858957378777E-2</v>
      </c>
      <c r="N15" s="80">
        <f t="shared" si="0"/>
        <v>4.6477119428357166E-2</v>
      </c>
      <c r="O15" s="80">
        <f t="shared" si="0"/>
        <v>5.3885650579013164E-2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0.13100000000000001</v>
      </c>
      <c r="D3" s="81">
        <v>0.14099999999999999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0.30499999999999999</v>
      </c>
      <c r="D4" s="81">
        <v>0.42799999999999999</v>
      </c>
      <c r="E4" s="81">
        <v>0.73499999999999999</v>
      </c>
      <c r="F4" s="81">
        <v>0.47799999999999998</v>
      </c>
      <c r="G4" s="81">
        <v>0</v>
      </c>
    </row>
    <row r="5" spans="1:7" x14ac:dyDescent="0.25">
      <c r="B5" s="43" t="s">
        <v>169</v>
      </c>
      <c r="C5" s="80">
        <f>1-SUM(C2:C4)</f>
        <v>4.4000000000000039E-2</v>
      </c>
      <c r="D5" s="80">
        <f>1-SUM(D2:D4)</f>
        <v>0.10400000000000009</v>
      </c>
      <c r="E5" s="80">
        <f>1-SUM(E2:E4)</f>
        <v>0.26500000000000001</v>
      </c>
      <c r="F5" s="80">
        <f>1-SUM(F2:F4)</f>
        <v>0.52200000000000002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0.13303999999999999</v>
      </c>
      <c r="D2" s="143">
        <v>0.13117999999999999</v>
      </c>
      <c r="E2" s="143">
        <v>0.12928000000000001</v>
      </c>
      <c r="F2" s="143">
        <v>0.12742000000000001</v>
      </c>
      <c r="G2" s="143">
        <v>0.12561</v>
      </c>
      <c r="H2" s="143">
        <v>0.12384000000000001</v>
      </c>
      <c r="I2" s="143">
        <v>0.12211</v>
      </c>
      <c r="J2" s="143">
        <v>0.12043</v>
      </c>
      <c r="K2" s="143">
        <v>0.11878999999999999</v>
      </c>
      <c r="L2" s="143">
        <v>0.11718000000000001</v>
      </c>
      <c r="M2" s="143">
        <v>0.11562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5.1929999999999997E-2</v>
      </c>
      <c r="D4" s="143">
        <v>5.2140000000000006E-2</v>
      </c>
      <c r="E4" s="143">
        <v>5.2440000000000001E-2</v>
      </c>
      <c r="F4" s="143">
        <v>5.2760000000000001E-2</v>
      </c>
      <c r="G4" s="143">
        <v>5.3089999999999998E-2</v>
      </c>
      <c r="H4" s="143">
        <v>5.3429999999999998E-2</v>
      </c>
      <c r="I4" s="143">
        <v>5.3780000000000001E-2</v>
      </c>
      <c r="J4" s="143">
        <v>5.4150000000000004E-2</v>
      </c>
      <c r="K4" s="143">
        <v>5.4519999999999999E-2</v>
      </c>
      <c r="L4" s="143">
        <v>5.4909999999999994E-2</v>
      </c>
      <c r="M4" s="143">
        <v>5.5300000000000002E-2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0.29100000000000004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0.10836548160999999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0.47799999999999998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14.928000000000001</v>
      </c>
      <c r="D13" s="142">
        <v>14.734</v>
      </c>
      <c r="E13" s="142">
        <v>14.526999999999999</v>
      </c>
      <c r="F13" s="142">
        <v>14.316000000000001</v>
      </c>
      <c r="G13" s="142">
        <v>14.105</v>
      </c>
      <c r="H13" s="142">
        <v>13.898999999999999</v>
      </c>
      <c r="I13" s="142">
        <v>13.637</v>
      </c>
      <c r="J13" s="142">
        <v>13.459</v>
      </c>
      <c r="K13" s="142">
        <v>13.180999999999999</v>
      </c>
      <c r="L13" s="142">
        <v>12.984</v>
      </c>
      <c r="M13" s="142">
        <v>12.769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0.95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91.27399970601509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43.717353164893979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935.6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1.4824883808812164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2.2945546069045446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2.2945546069045446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2.2945546069045446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2.2945546069045446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14.73506506491457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14.73506506491457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1.474307802764647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21.412062375026149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17.19927253299581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25.79440028261962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5.2081376493661535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20.734427315471159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20.732258472733282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7.2019890486705682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12.370238701515825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1.3828330282149173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189.52381055775763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298.86239699984708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298.86239699984708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3.2374309865658213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0.94400000000000006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0.93099999999999994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0.86299999999999999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2.595041032255518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3.2602155885318602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2020-07-16T02:37:17Z</dcterms:modified>
</cp:coreProperties>
</file>