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8C73EA8-1D41-466A-92BA-5E0480E0AAE9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<sst xmlns="http://schemas.openxmlformats.org/spreadsheetml/2006/main" count="1113" uniqueCount="272">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</sst>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0.20398989520000002</v>
      </c>
      <c r="C3" s="26">
        <f>frac_mam_1_5months * 2.6</f>
        <v>0.20398989520000002</v>
      </c>
      <c r="D3" s="26">
        <f>frac_mam_6_11months * 2.6</f>
        <v>0.39909876759999996</v>
      </c>
      <c r="E3" s="26">
        <f>frac_mam_12_23months * 2.6</f>
        <v>0.38742688920000007</v>
      </c>
      <c r="F3" s="26">
        <f>frac_mam_24_59months * 2.6</f>
        <v>0.21463425966666669</v>
      </c>
    </row>
    <row r="4" spans="1:6" ht="15.75" customHeight="1" x14ac:dyDescent="0.25">
      <c r="A4" s="3" t="s">
        <v>66</v>
      </c>
      <c r="B4" s="26">
        <f>frac_sam_1month * 2.6</f>
        <v>0.12935139880000002</v>
      </c>
      <c r="C4" s="26">
        <f>frac_sam_1_5months * 2.6</f>
        <v>0.12935139880000002</v>
      </c>
      <c r="D4" s="26">
        <f>frac_sam_6_11months * 2.6</f>
        <v>0.1286319944</v>
      </c>
      <c r="E4" s="26">
        <f>frac_sam_12_23months * 2.6</f>
        <v>0.13669442280000002</v>
      </c>
      <c r="F4" s="26">
        <f>frac_sam_24_59months * 2.6</f>
        <v>5.7244741666666668E-2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822617.62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977299.73566188489</v>
      </c>
      <c r="I2" s="22">
        <f>G2-H2</f>
        <v>3570700.2643381152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838369.2324000001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996013.22569722903</v>
      </c>
      <c r="I3" s="22">
        <f t="shared" ref="I3:I15" si="3">G3-H3</f>
        <v>3707986.7743027708</v>
      </c>
    </row>
    <row r="4" spans="1:9" ht="15.75" customHeight="1" x14ac:dyDescent="0.25">
      <c r="A4" s="92">
        <f t="shared" si="2"/>
        <v>2022</v>
      </c>
      <c r="B4" s="74">
        <v>854115.37900000007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1014720.2221628205</v>
      </c>
      <c r="I4" s="22">
        <f t="shared" si="3"/>
        <v>3855279.7778371796</v>
      </c>
    </row>
    <row r="5" spans="1:9" ht="15.75" customHeight="1" x14ac:dyDescent="0.25">
      <c r="A5" s="92">
        <f t="shared" si="2"/>
        <v>2023</v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>
        <f t="shared" si="2"/>
        <v>2024</v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>
        <f t="shared" si="2"/>
        <v>2025</v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>
        <f t="shared" si="2"/>
        <v>2026</v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>
        <f t="shared" si="2"/>
        <v>2027</v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>
        <f t="shared" si="2"/>
        <v>2028</v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>
        <f t="shared" si="2"/>
        <v>2029</v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>
        <f t="shared" si="2"/>
        <v>2030</v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0.66377103081947741</v>
      </c>
      <c r="E2" s="77">
        <v>0.58039966428571432</v>
      </c>
      <c r="F2" s="77">
        <v>0.36510131655279504</v>
      </c>
      <c r="G2" s="77">
        <v>0.3873771422888555</v>
      </c>
    </row>
    <row r="3" spans="1:15" ht="15.75" customHeight="1" x14ac:dyDescent="0.25">
      <c r="A3" s="5"/>
      <c r="B3" s="11" t="s">
        <v>118</v>
      </c>
      <c r="C3" s="77">
        <v>0.17415281918052256</v>
      </c>
      <c r="D3" s="77">
        <v>0.17415281918052256</v>
      </c>
      <c r="E3" s="77">
        <v>0.23215986571428571</v>
      </c>
      <c r="F3" s="77">
        <v>0.27731739344720502</v>
      </c>
      <c r="G3" s="77">
        <v>0.28200253104447776</v>
      </c>
    </row>
    <row r="4" spans="1:15" ht="15.75" customHeight="1" x14ac:dyDescent="0.25">
      <c r="A4" s="5"/>
      <c r="B4" s="11" t="s">
        <v>116</v>
      </c>
      <c r="C4" s="78">
        <v>9.1877562738853502E-2</v>
      </c>
      <c r="D4" s="78">
        <v>9.1877562738853502E-2</v>
      </c>
      <c r="E4" s="78">
        <v>0.10977176696132597</v>
      </c>
      <c r="F4" s="78">
        <v>0.21495055073033706</v>
      </c>
      <c r="G4" s="78">
        <v>0.18268510542542549</v>
      </c>
    </row>
    <row r="5" spans="1:15" ht="15.75" customHeight="1" x14ac:dyDescent="0.25">
      <c r="A5" s="5"/>
      <c r="B5" s="11" t="s">
        <v>119</v>
      </c>
      <c r="C5" s="78">
        <v>7.0198587261146486E-2</v>
      </c>
      <c r="D5" s="78">
        <v>7.0198587261146486E-2</v>
      </c>
      <c r="E5" s="78">
        <v>7.7668703038674028E-2</v>
      </c>
      <c r="F5" s="78">
        <v>0.14263073926966288</v>
      </c>
      <c r="G5" s="78">
        <v>0.14793522124124128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0.68904507319587627</v>
      </c>
      <c r="D8" s="77">
        <v>0.68904507319587627</v>
      </c>
      <c r="E8" s="77">
        <v>0.52079007127950316</v>
      </c>
      <c r="F8" s="77">
        <v>0.47804463255345919</v>
      </c>
      <c r="G8" s="77">
        <v>0.64814058982925027</v>
      </c>
    </row>
    <row r="9" spans="1:15" ht="15.75" customHeight="1" x14ac:dyDescent="0.25">
      <c r="B9" s="7" t="s">
        <v>121</v>
      </c>
      <c r="C9" s="77">
        <v>0.18274673680412371</v>
      </c>
      <c r="D9" s="77">
        <v>0.18274673680412371</v>
      </c>
      <c r="E9" s="77">
        <v>0.27623655872049691</v>
      </c>
      <c r="F9" s="77">
        <v>0.32037024744654091</v>
      </c>
      <c r="G9" s="77">
        <v>0.24729056350408316</v>
      </c>
    </row>
    <row r="10" spans="1:15" ht="15.75" customHeight="1" x14ac:dyDescent="0.25">
      <c r="B10" s="7" t="s">
        <v>122</v>
      </c>
      <c r="C10" s="78">
        <v>7.8457652000000003E-2</v>
      </c>
      <c r="D10" s="78">
        <v>7.8457652000000003E-2</v>
      </c>
      <c r="E10" s="78">
        <v>0.15349952599999997</v>
      </c>
      <c r="F10" s="78">
        <v>0.14901034200000002</v>
      </c>
      <c r="G10" s="78">
        <v>8.2551638333333344E-2</v>
      </c>
    </row>
    <row r="11" spans="1:15" ht="15.75" customHeight="1" x14ac:dyDescent="0.25">
      <c r="B11" s="7" t="s">
        <v>123</v>
      </c>
      <c r="C11" s="78">
        <v>4.9750538000000004E-2</v>
      </c>
      <c r="D11" s="78">
        <v>4.9750538000000004E-2</v>
      </c>
      <c r="E11" s="78">
        <v>4.9473843999999996E-2</v>
      </c>
      <c r="F11" s="78">
        <v>5.2574778000000003E-2</v>
      </c>
      <c r="G11" s="78">
        <v>2.2017208333333333E-2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0.58618916097999996</v>
      </c>
      <c r="M14" s="80">
        <v>0.50406150920850001</v>
      </c>
      <c r="N14" s="80">
        <v>0.51146558517700003</v>
      </c>
      <c r="O14" s="80">
        <v>0.59848572692999991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0.23360843962131012</v>
      </c>
      <c r="M15" s="77">
        <f t="shared" si="0"/>
        <v>0.20087888087609646</v>
      </c>
      <c r="N15" s="77">
        <f t="shared" si="0"/>
        <v>0.2038295574647718</v>
      </c>
      <c r="O15" s="77">
        <f t="shared" si="0"/>
        <v>0.23850887411497698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0.35200000000000004</v>
      </c>
      <c r="D3" s="78">
        <v>0.52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9.4E-2</v>
      </c>
      <c r="D4" s="78">
        <v>0.154</v>
      </c>
      <c r="E4" s="78">
        <v>0.97400000000000009</v>
      </c>
      <c r="F4" s="78">
        <v>0.80400000000000005</v>
      </c>
      <c r="G4" s="78">
        <v>0</v>
      </c>
    </row>
    <row r="5" spans="1:7" x14ac:dyDescent="0.25">
      <c r="B5" s="43" t="s">
        <v>169</v>
      </c>
      <c r="C5" s="77">
        <f>1-SUM(C2:C4)</f>
        <v>1.9000000000000017E-2</v>
      </c>
      <c r="D5" s="77">
        <f t="shared" ref="D5:G5" si="0">1-SUM(D2:D4)</f>
        <v>1.7999999999999905E-2</v>
      </c>
      <c r="E5" s="77">
        <f t="shared" si="0"/>
        <v>2.5999999999999912E-2</v>
      </c>
      <c r="F5" s="77">
        <f t="shared" si="0"/>
        <v>0.19599999999999995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0.30945</v>
      </c>
      <c r="D2" s="28">
        <v>0.30626999999999999</v>
      </c>
      <c r="E2" s="28">
        <v>0.30275999999999997</v>
      </c>
      <c r="F2" s="28">
        <v>0.29925000000000002</v>
      </c>
      <c r="G2" s="28">
        <v>0.29580000000000001</v>
      </c>
      <c r="H2" s="28">
        <v>0.29244999999999999</v>
      </c>
      <c r="I2" s="28">
        <v>0.28920999999999997</v>
      </c>
      <c r="J2" s="28">
        <v>0.28606999999999999</v>
      </c>
      <c r="K2" s="28">
        <v>0.28298000000000001</v>
      </c>
      <c r="L2">
        <v>0.27992</v>
      </c>
      <c r="M2">
        <v>0.27689000000000002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0.12397</v>
      </c>
      <c r="D4" s="28">
        <v>0.12381</v>
      </c>
      <c r="E4" s="28">
        <v>0.12362000000000001</v>
      </c>
      <c r="F4" s="28">
        <v>0.12343</v>
      </c>
      <c r="G4" s="28">
        <v>0.12325</v>
      </c>
      <c r="H4" s="28">
        <v>0.12307</v>
      </c>
      <c r="I4" s="28">
        <v>0.12292</v>
      </c>
      <c r="J4" s="28">
        <v>0.12278</v>
      </c>
      <c r="K4" s="28">
        <v>0.12265000000000001</v>
      </c>
      <c r="L4">
        <v>0.12252</v>
      </c>
      <c r="M4">
        <v>0.12240999999999999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0.58618916097999996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0.80400000000000005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>
        <v>95.227000000000004</v>
      </c>
      <c r="G13" s="28">
        <v>91.813999999999993</v>
      </c>
      <c r="H13" s="28">
        <v>88.501999999999995</v>
      </c>
      <c r="I13" s="28">
        <v>85.320999999999998</v>
      </c>
      <c r="J13" s="28">
        <v>82.361000000000004</v>
      </c>
      <c r="K13" s="28">
        <v>79.337000000000003</v>
      </c>
      <c r="L13">
        <v>76.525000000000006</v>
      </c>
      <c r="M13">
        <v>73.83</v>
      </c>
    </row>
    <row r="14" spans="1:13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14.198977192068337</v>
      </c>
      <c r="E14" s="86" t="s">
        <v>201</v>
      </c>
    </row>
    <row r="15" spans="1:5" ht="15.75" customHeight="1" x14ac:dyDescent="0.25">
      <c r="A15" s="11" t="s">
        <v>206</v>
      </c>
      <c r="B15" s="85">
        <v>0.183</v>
      </c>
      <c r="C15" s="85">
        <v>0.95</v>
      </c>
      <c r="D15" s="86">
        <v>14.198977192068337</v>
      </c>
      <c r="E15" s="86" t="s">
        <v>201</v>
      </c>
    </row>
    <row r="16" spans="1:5" ht="15.75" customHeight="1" x14ac:dyDescent="0.25">
      <c r="A16" s="53" t="s">
        <v>57</v>
      </c>
      <c r="B16" s="85">
        <v>0.311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1.899304380682495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 x14ac:dyDescent="0.25">
      <c r="A23" s="53" t="s">
        <v>34</v>
      </c>
      <c r="B23" s="85">
        <v>0.89599999999999991</v>
      </c>
      <c r="C23" s="85">
        <v>0.95</v>
      </c>
      <c r="D23" s="86">
        <v>4.6647271427629606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 x14ac:dyDescent="0.25">
      <c r="A25" s="53" t="s">
        <v>87</v>
      </c>
      <c r="B25" s="85">
        <v>0.127</v>
      </c>
      <c r="C25" s="85">
        <v>0.95</v>
      </c>
      <c r="D25" s="86">
        <v>20.506274910167495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 x14ac:dyDescent="0.25">
      <c r="A28" s="53" t="s">
        <v>84</v>
      </c>
      <c r="B28" s="85">
        <v>0.20899999999999999</v>
      </c>
      <c r="C28" s="85">
        <v>0.95</v>
      </c>
      <c r="D28" s="86">
        <v>0.64468995262356532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64.674005141426761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171.07650382491792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0.49047047831897034</v>
      </c>
      <c r="E32" s="86" t="s">
        <v>201</v>
      </c>
    </row>
    <row r="33" spans="1:6" ht="15.75" customHeight="1" x14ac:dyDescent="0.25">
      <c r="A33" s="53" t="s">
        <v>83</v>
      </c>
      <c r="B33" s="85">
        <v>0.38500000000000001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0.247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0.159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0.09</v>
      </c>
      <c r="C38" s="85">
        <v>0.95</v>
      </c>
      <c r="D38" s="86">
        <v>1.9192695787795453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2020-07-16T02:30:45Z</dcterms:modified>
</cp:coreProperties>
</file>