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02A8A9D-F370-4D28-9F04-9EE5F9327178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<sst xmlns="http://schemas.openxmlformats.org/spreadsheetml/2006/main" count="1113" uniqueCount="272">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</sst>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7.66496926E-2</v>
      </c>
      <c r="C3" s="26">
        <f>frac_mam_1_5months * 2.6</f>
        <v>7.66496926E-2</v>
      </c>
      <c r="D3" s="26">
        <f>frac_mam_6_11months * 2.6</f>
        <v>4.7401197739999998E-2</v>
      </c>
      <c r="E3" s="26">
        <f>frac_mam_12_23months * 2.6</f>
        <v>3.4973452799999999E-2</v>
      </c>
      <c r="F3" s="26">
        <f>frac_mam_24_59months * 2.6</f>
        <v>2.4476965326666673E-2</v>
      </c>
    </row>
    <row r="4" spans="1:6" ht="15.75" customHeight="1" x14ac:dyDescent="0.25">
      <c r="A4" s="3" t="s">
        <v>66</v>
      </c>
      <c r="B4" s="26">
        <f>frac_sam_1month * 2.6</f>
        <v>7.1333490799999996E-2</v>
      </c>
      <c r="C4" s="26">
        <f>frac_sam_1_5months * 2.6</f>
        <v>7.1333490799999996E-2</v>
      </c>
      <c r="D4" s="26">
        <f>frac_sam_6_11months * 2.6</f>
        <v>1.5737178860000003E-2</v>
      </c>
      <c r="E4" s="26">
        <f>frac_sam_12_23months * 2.6</f>
        <v>2.82921002E-2</v>
      </c>
      <c r="F4" s="26">
        <f>frac_sam_24_59months * 2.6</f>
        <v>1.6991723406666669E-2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672912.79200000002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792888.7537779035</v>
      </c>
      <c r="I2" s="22">
        <f>G2-H2</f>
        <v>8860111.2462220974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666871.93160000001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785770.84736975445</v>
      </c>
      <c r="I3" s="22">
        <f t="shared" ref="I3:I15" si="3">G3-H3</f>
        <v>8937229.1526302453</v>
      </c>
    </row>
    <row r="4" spans="1:9" ht="15.75" customHeight="1" x14ac:dyDescent="0.25">
      <c r="A4" s="92">
        <f t="shared" si="2"/>
        <v>2022</v>
      </c>
      <c r="B4" s="74">
        <v>660325.38960000011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778057.09963060508</v>
      </c>
      <c r="I4" s="22">
        <f t="shared" si="3"/>
        <v>8999942.9003693946</v>
      </c>
    </row>
    <row r="5" spans="1:9" ht="15.75" customHeight="1" x14ac:dyDescent="0.25">
      <c r="A5" s="92">
        <f t="shared" si="2"/>
        <v>2023</v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>
        <f t="shared" si="2"/>
        <v>2024</v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>
        <f t="shared" si="2"/>
        <v>2025</v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>
        <f t="shared" si="2"/>
        <v>2026</v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>
        <f t="shared" si="2"/>
        <v>2027</v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>
        <f t="shared" si="2"/>
        <v>2028</v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>
        <f t="shared" si="2"/>
        <v>2029</v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>
        <f t="shared" si="2"/>
        <v>2030</v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0.71792882402948399</v>
      </c>
      <c r="E2" s="77">
        <v>0.72833231597984893</v>
      </c>
      <c r="F2" s="77">
        <v>0.64354280749014459</v>
      </c>
      <c r="G2" s="77">
        <v>0.5457797476363635</v>
      </c>
    </row>
    <row r="3" spans="1:15" ht="15.75" customHeight="1" x14ac:dyDescent="0.25">
      <c r="A3" s="5"/>
      <c r="B3" s="11" t="s">
        <v>118</v>
      </c>
      <c r="C3" s="77">
        <v>0.17155985597051598</v>
      </c>
      <c r="D3" s="77">
        <v>0.17155985597051598</v>
      </c>
      <c r="E3" s="77">
        <v>0.1939896280201511</v>
      </c>
      <c r="F3" s="77">
        <v>0.2037514425098555</v>
      </c>
      <c r="G3" s="77">
        <v>0.28805042236363637</v>
      </c>
    </row>
    <row r="4" spans="1:15" ht="15.75" customHeight="1" x14ac:dyDescent="0.25">
      <c r="A4" s="5"/>
      <c r="B4" s="11" t="s">
        <v>116</v>
      </c>
      <c r="C4" s="78">
        <v>6.8239230382513658E-2</v>
      </c>
      <c r="D4" s="78">
        <v>6.8239230382513658E-2</v>
      </c>
      <c r="E4" s="78">
        <v>4.4910637836228284E-2</v>
      </c>
      <c r="F4" s="78">
        <v>7.6034738020833326E-2</v>
      </c>
      <c r="G4" s="78">
        <v>0.10484811270622285</v>
      </c>
    </row>
    <row r="5" spans="1:15" ht="15.75" customHeight="1" x14ac:dyDescent="0.25">
      <c r="A5" s="5"/>
      <c r="B5" s="11" t="s">
        <v>119</v>
      </c>
      <c r="C5" s="78">
        <v>4.2272089617486346E-2</v>
      </c>
      <c r="D5" s="78">
        <v>4.2272089617486346E-2</v>
      </c>
      <c r="E5" s="78">
        <v>3.2767418163771711E-2</v>
      </c>
      <c r="F5" s="78">
        <v>7.6671011979166662E-2</v>
      </c>
      <c r="G5" s="78">
        <v>6.1321717293777146E-2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0.8298236734126041</v>
      </c>
      <c r="D8" s="77">
        <v>0.8298236734126041</v>
      </c>
      <c r="E8" s="77">
        <v>0.87963894028008749</v>
      </c>
      <c r="F8" s="77">
        <v>0.8789325109541577</v>
      </c>
      <c r="G8" s="77">
        <v>0.86407119228374341</v>
      </c>
    </row>
    <row r="9" spans="1:15" ht="15.75" customHeight="1" x14ac:dyDescent="0.25">
      <c r="B9" s="7" t="s">
        <v>121</v>
      </c>
      <c r="C9" s="77">
        <v>0.11325971758739595</v>
      </c>
      <c r="D9" s="77">
        <v>0.11325971758739595</v>
      </c>
      <c r="E9" s="77">
        <v>9.6077068719912465E-2</v>
      </c>
      <c r="F9" s="77">
        <v>9.6734584045842231E-2</v>
      </c>
      <c r="G9" s="77">
        <v>0.11997931204958985</v>
      </c>
    </row>
    <row r="10" spans="1:15" ht="15.75" customHeight="1" x14ac:dyDescent="0.25">
      <c r="B10" s="7" t="s">
        <v>122</v>
      </c>
      <c r="C10" s="78">
        <v>2.9480650999999997E-2</v>
      </c>
      <c r="D10" s="78">
        <v>2.9480650999999997E-2</v>
      </c>
      <c r="E10" s="78">
        <v>1.82312299E-2</v>
      </c>
      <c r="F10" s="78">
        <v>1.3451328E-2</v>
      </c>
      <c r="G10" s="78">
        <v>9.4142174333333353E-3</v>
      </c>
    </row>
    <row r="11" spans="1:15" ht="15.75" customHeight="1" x14ac:dyDescent="0.25">
      <c r="B11" s="7" t="s">
        <v>123</v>
      </c>
      <c r="C11" s="78">
        <v>2.7435958E-2</v>
      </c>
      <c r="D11" s="78">
        <v>2.7435958E-2</v>
      </c>
      <c r="E11" s="78">
        <v>6.0527611000000007E-3</v>
      </c>
      <c r="F11" s="78">
        <v>1.0881577E-2</v>
      </c>
      <c r="G11" s="78">
        <v>6.5352782333333338E-3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0.210140713397</v>
      </c>
      <c r="M14" s="80">
        <v>0.18930381858650003</v>
      </c>
      <c r="N14" s="80">
        <v>0.20253369092949999</v>
      </c>
      <c r="O14" s="80">
        <v>0.21808470395250001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9.984374727734692E-2</v>
      </c>
      <c r="M15" s="77">
        <f t="shared" si="0"/>
        <v>8.9943554088348643E-2</v>
      </c>
      <c r="N15" s="77">
        <f t="shared" si="0"/>
        <v>9.622943752984317E-2</v>
      </c>
      <c r="O15" s="77">
        <f t="shared" si="0"/>
        <v>0.10361816001524667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</v>
      </c>
      <c r="D2" s="78">
        <v>0.31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8.8000000000000009E-2</v>
      </c>
      <c r="D3" s="78">
        <v>0.155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0.18100000000000002</v>
      </c>
      <c r="D4" s="78">
        <v>0.18100000000000002</v>
      </c>
      <c r="E4" s="78">
        <v>0.49099999999999999</v>
      </c>
      <c r="F4" s="78">
        <v>0.66799999999999993</v>
      </c>
      <c r="G4" s="78">
        <v>0</v>
      </c>
    </row>
    <row r="5" spans="1:7" x14ac:dyDescent="0.25">
      <c r="B5" s="43" t="s">
        <v>169</v>
      </c>
      <c r="C5" s="77">
        <f>1-SUM(C2:C4)</f>
        <v>0.42099999999999993</v>
      </c>
      <c r="D5" s="77">
        <f t="shared" ref="D5:G5" si="0">1-SUM(D2:D4)</f>
        <v>0.35399999999999998</v>
      </c>
      <c r="E5" s="77">
        <f t="shared" si="0"/>
        <v>0.50900000000000001</v>
      </c>
      <c r="F5" s="77">
        <f t="shared" si="0"/>
        <v>0.33200000000000007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0.14904999999999999</v>
      </c>
      <c r="D2" s="28">
        <v>0.14465</v>
      </c>
      <c r="E2" s="28">
        <v>0.1404</v>
      </c>
      <c r="F2" s="28">
        <v>0.13628999999999999</v>
      </c>
      <c r="G2" s="28">
        <v>0.1323</v>
      </c>
      <c r="H2" s="28">
        <v>0.12842999999999999</v>
      </c>
      <c r="I2" s="28">
        <v>0.12470000000000001</v>
      </c>
      <c r="J2" s="28">
        <v>0.12109</v>
      </c>
      <c r="K2" s="28">
        <v>0.11760999999999999</v>
      </c>
      <c r="L2">
        <v>0.11423999999999999</v>
      </c>
      <c r="M2">
        <v>0.11098000000000001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2.3980000000000001E-2</v>
      </c>
      <c r="D4" s="28">
        <v>2.265E-2</v>
      </c>
      <c r="E4" s="28">
        <v>2.1530000000000001E-2</v>
      </c>
      <c r="F4" s="28">
        <v>2.0480000000000002E-2</v>
      </c>
      <c r="G4" s="28">
        <v>1.949E-2</v>
      </c>
      <c r="H4" s="28">
        <v>1.856E-2</v>
      </c>
      <c r="I4" s="28">
        <v>1.7689999999999997E-2</v>
      </c>
      <c r="J4" s="28">
        <v>1.6890000000000002E-2</v>
      </c>
      <c r="K4" s="28">
        <v>1.6129999999999999E-2</v>
      </c>
      <c r="L4">
        <v>1.542E-2</v>
      </c>
      <c r="M4">
        <v>1.473E-2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0.210140713397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0.66799999999999993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>
        <v>15.736000000000001</v>
      </c>
      <c r="G13" s="28">
        <v>15.182</v>
      </c>
      <c r="H13" s="28">
        <v>14.673</v>
      </c>
      <c r="I13" s="28">
        <v>14.167999999999999</v>
      </c>
      <c r="J13" s="28">
        <v>13.72</v>
      </c>
      <c r="K13" s="28">
        <v>13.223000000000001</v>
      </c>
      <c r="L13">
        <v>12.814</v>
      </c>
      <c r="M13">
        <v>12.393000000000001</v>
      </c>
    </row>
    <row r="14" spans="1:13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12.833544068358723</v>
      </c>
      <c r="E14" s="86" t="s">
        <v>201</v>
      </c>
    </row>
    <row r="15" spans="1:5" ht="15.75" customHeight="1" x14ac:dyDescent="0.25">
      <c r="A15" s="11" t="s">
        <v>206</v>
      </c>
      <c r="B15" s="85">
        <v>5.2000000000000005E-2</v>
      </c>
      <c r="C15" s="85">
        <v>0.95</v>
      </c>
      <c r="D15" s="86">
        <v>12.833544068358723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 x14ac:dyDescent="0.25">
      <c r="A18" s="53" t="s">
        <v>175</v>
      </c>
      <c r="B18" s="85">
        <v>0.223</v>
      </c>
      <c r="C18" s="85">
        <v>0.95</v>
      </c>
      <c r="D18" s="86">
        <v>6.7065442721728772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 x14ac:dyDescent="0.25">
      <c r="A25" s="53" t="s">
        <v>87</v>
      </c>
      <c r="B25" s="85">
        <v>3.7000000000000005E-2</v>
      </c>
      <c r="C25" s="85">
        <v>0.95</v>
      </c>
      <c r="D25" s="86">
        <v>18.394255338497224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95.432494803225381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 x14ac:dyDescent="0.25">
      <c r="A32" s="53" t="s">
        <v>28</v>
      </c>
      <c r="B32" s="85">
        <v>0.33250000000000002</v>
      </c>
      <c r="C32" s="85">
        <v>0.95</v>
      </c>
      <c r="D32" s="86">
        <v>1.141754871233807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0.76700000000000002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0.85400000000000009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2020-07-16T02:30:57Z</dcterms:modified>
</cp:coreProperties>
</file>