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E98A944-8C5F-45B5-8A6F-4A8394817F1D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<sst xmlns="http://schemas.openxmlformats.org/spreadsheetml/2006/main" count="1113" uniqueCount="272">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</sst>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>
        <f>frac_mam_1month * 2.6</f>
        <v>0.18200000000000002</v>
      </c>
      <c r="C3" s="26">
        <f>frac_mam_1_5months * 2.6</f>
        <v>0.18200000000000002</v>
      </c>
      <c r="D3" s="26">
        <f>frac_mam_6_11months * 2.6</f>
        <v>0.10659999999999999</v>
      </c>
      <c r="E3" s="26">
        <f>frac_mam_12_23months * 2.6</f>
        <v>6.2400000000000004E-2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0.1326</v>
      </c>
      <c r="C4" s="26">
        <f>frac_sam_1_5months * 2.6</f>
        <v>0.1326</v>
      </c>
      <c r="D4" s="26">
        <f>frac_sam_6_11months * 2.6</f>
        <v>5.9799999999999999E-2</v>
      </c>
      <c r="E4" s="26">
        <f>frac_sam_12_23months * 2.6</f>
        <v>3.3800000000000004E-2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1718337.24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>
        <f t="shared" ref="H2:H40" si="1">(B2 + stillbirth*B2/(1000-stillbirth))/(1-abortion)</f>
        <v>1984028.4036786228</v>
      </c>
      <c r="I2" s="22">
        <f>G2-H2</f>
        <v>10571971.596321378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1682011.0315999999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>
        <f t="shared" si="1"/>
        <v>1942085.3976226351</v>
      </c>
      <c r="I3" s="22">
        <f t="shared" ref="I3:I15" si="3">G3-H3</f>
        <v>10379914.602377364</v>
      </c>
    </row>
    <row r="4" spans="1:9" ht="15.75" customHeight="1" x14ac:dyDescent="0.25">
      <c r="A4" s="92">
        <f t="shared" si="2"/>
        <v>2022</v>
      </c>
      <c r="B4" s="74">
        <v>1645441.4987999997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>
        <f t="shared" si="1"/>
        <v>1899861.4440845873</v>
      </c>
      <c r="I4" s="22">
        <f t="shared" si="3"/>
        <v>10279138.555915413</v>
      </c>
    </row>
    <row r="5" spans="1:9" ht="15.75" customHeight="1" x14ac:dyDescent="0.25">
      <c r="A5" s="92">
        <f t="shared" si="2"/>
        <v>2023</v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>
        <f t="shared" si="2"/>
        <v>2024</v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>
        <f t="shared" si="2"/>
        <v>2025</v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>
        <f t="shared" si="2"/>
        <v>2026</v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>
        <f t="shared" si="2"/>
        <v>2027</v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>
        <f t="shared" si="2"/>
        <v>2028</v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>
        <f t="shared" si="2"/>
        <v>2029</v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>
        <f t="shared" si="2"/>
        <v>2030</v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>
        <v>0.74099999999999999</v>
      </c>
      <c r="E2" s="77">
        <v>0.7340000000000001</v>
      </c>
      <c r="F2" s="77">
        <v>0.63800000000000001</v>
      </c>
      <c r="G2" s="77">
        <v>0.61499999999999999</v>
      </c>
    </row>
    <row r="3" spans="1:15" ht="15.75" customHeight="1" x14ac:dyDescent="0.25">
      <c r="A3" s="5"/>
      <c r="B3" s="11" t="s">
        <v>118</v>
      </c>
      <c r="C3" s="77">
        <v>0.13699999999999998</v>
      </c>
      <c r="D3" s="77">
        <v>0.13699999999999998</v>
      </c>
      <c r="E3" s="77">
        <v>0.13900000000000001</v>
      </c>
      <c r="F3" s="77">
        <v>0.19399999999999998</v>
      </c>
      <c r="G3" s="77">
        <v>0.22399999999999998</v>
      </c>
    </row>
    <row r="4" spans="1:15" ht="15.75" customHeight="1" x14ac:dyDescent="0.25">
      <c r="A4" s="5"/>
      <c r="B4" s="11" t="s">
        <v>116</v>
      </c>
      <c r="C4" s="78">
        <v>7.2999999999999995E-2</v>
      </c>
      <c r="D4" s="78">
        <v>7.2999999999999995E-2</v>
      </c>
      <c r="E4" s="78">
        <v>6.8000000000000005E-2</v>
      </c>
      <c r="F4" s="78">
        <v>0.1</v>
      </c>
      <c r="G4" s="78">
        <v>0.10199999999999999</v>
      </c>
    </row>
    <row r="5" spans="1:15" ht="15.75" customHeight="1" x14ac:dyDescent="0.25">
      <c r="A5" s="5"/>
      <c r="B5" s="11" t="s">
        <v>119</v>
      </c>
      <c r="C5" s="78">
        <v>4.9000000000000002E-2</v>
      </c>
      <c r="D5" s="78">
        <v>4.9000000000000002E-2</v>
      </c>
      <c r="E5" s="78">
        <v>5.7999999999999996E-2</v>
      </c>
      <c r="F5" s="78">
        <v>6.8000000000000005E-2</v>
      </c>
      <c r="G5" s="78">
        <v>0.06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0.73499999999999988</v>
      </c>
      <c r="D8" s="77">
        <v>0.73499999999999988</v>
      </c>
      <c r="E8" s="77">
        <v>0.84210032017075775</v>
      </c>
      <c r="F8" s="77">
        <v>0.8909999999999999</v>
      </c>
      <c r="G8" s="77">
        <v>0.90106721820062041</v>
      </c>
    </row>
    <row r="9" spans="1:15" ht="15.75" customHeight="1" x14ac:dyDescent="0.25">
      <c r="B9" s="7" t="s">
        <v>121</v>
      </c>
      <c r="C9" s="77">
        <v>0.14399999999999999</v>
      </c>
      <c r="D9" s="77">
        <v>0.14399999999999999</v>
      </c>
      <c r="E9" s="77">
        <v>9.3899679829242258E-2</v>
      </c>
      <c r="F9" s="77">
        <v>7.2000000000000022E-2</v>
      </c>
      <c r="G9" s="77">
        <v>6.4932781799379516E-2</v>
      </c>
    </row>
    <row r="10" spans="1:15" ht="15.75" customHeight="1" x14ac:dyDescent="0.25">
      <c r="B10" s="7" t="s">
        <v>122</v>
      </c>
      <c r="C10" s="78">
        <v>7.0000000000000007E-2</v>
      </c>
      <c r="D10" s="78">
        <v>7.0000000000000007E-2</v>
      </c>
      <c r="E10" s="78">
        <v>4.0999999999999995E-2</v>
      </c>
      <c r="F10" s="78">
        <v>2.4E-2</v>
      </c>
      <c r="G10" s="78">
        <v>0.02</v>
      </c>
    </row>
    <row r="11" spans="1:15" ht="15.75" customHeight="1" x14ac:dyDescent="0.25">
      <c r="B11" s="7" t="s">
        <v>123</v>
      </c>
      <c r="C11" s="78">
        <v>5.0999999999999997E-2</v>
      </c>
      <c r="D11" s="78">
        <v>5.0999999999999997E-2</v>
      </c>
      <c r="E11" s="78">
        <v>2.3E-2</v>
      </c>
      <c r="F11" s="78">
        <v>1.3000000000000001E-2</v>
      </c>
      <c r="G11" s="78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>
        <v>0.24</v>
      </c>
      <c r="I14" s="80">
        <v>0.24</v>
      </c>
      <c r="J14" s="80">
        <v>0.24</v>
      </c>
      <c r="K14" s="80">
        <v>0.24</v>
      </c>
      <c r="L14" s="80">
        <v>8.238462133170002E-2</v>
      </c>
      <c r="M14" s="80">
        <v>0.11043734140360001</v>
      </c>
      <c r="N14" s="80">
        <v>0.15402055274999998</v>
      </c>
      <c r="O14" s="80">
        <v>0.17441651139400002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>
        <f t="shared" si="0"/>
        <v>0.14571286794186322</v>
      </c>
      <c r="I15" s="77">
        <f t="shared" si="0"/>
        <v>0.14571286794186322</v>
      </c>
      <c r="J15" s="77">
        <f t="shared" si="0"/>
        <v>0.14571286794186322</v>
      </c>
      <c r="K15" s="77">
        <f t="shared" si="0"/>
        <v>0.14571286794186322</v>
      </c>
      <c r="L15" s="77">
        <f t="shared" si="0"/>
        <v>5.0018747702276718E-2</v>
      </c>
      <c r="M15" s="77">
        <f t="shared" si="0"/>
        <v>6.7050590599138468E-2</v>
      </c>
      <c r="N15" s="77">
        <f t="shared" si="0"/>
        <v>9.3511568596639699E-2</v>
      </c>
      <c r="O15" s="77">
        <f t="shared" si="0"/>
        <v>0.10589470871514337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0.42299999999999999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0.29199999999999998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0.32200000000000001</v>
      </c>
      <c r="E4" s="78">
        <v>0.67099999999999993</v>
      </c>
      <c r="F4" s="78">
        <v>0.32799999999999996</v>
      </c>
      <c r="G4" s="78">
        <v>0</v>
      </c>
    </row>
    <row r="5" spans="1:7" x14ac:dyDescent="0.25">
      <c r="B5" s="43" t="s">
        <v>169</v>
      </c>
      <c r="C5" s="77">
        <f>1-SUM(C2:C4)</f>
        <v>7.8000000000000069E-2</v>
      </c>
      <c r="D5" s="77">
        <f t="shared" ref="D5:G5" si="0">1-SUM(D2:D4)</f>
        <v>0.15300000000000002</v>
      </c>
      <c r="E5" s="77">
        <f t="shared" si="0"/>
        <v>0.32900000000000007</v>
      </c>
      <c r="F5" s="77">
        <f t="shared" si="0"/>
        <v>0.67200000000000004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0.10641</v>
      </c>
      <c r="D2" s="28">
        <v>0.10506</v>
      </c>
      <c r="E2" s="28">
        <v>0.10369</v>
      </c>
      <c r="F2" s="28">
        <v>0.10236000000000001</v>
      </c>
      <c r="G2" s="28">
        <v>0.10109</v>
      </c>
      <c r="H2" s="28">
        <v>9.9849999999999994E-2</v>
      </c>
      <c r="I2" s="28">
        <v>9.8680000000000004E-2</v>
      </c>
      <c r="J2" s="28">
        <v>9.759000000000001E-2</v>
      </c>
      <c r="K2" s="28">
        <v>9.6549999999999997E-2</v>
      </c>
      <c r="L2">
        <v>9.554E-2</v>
      </c>
      <c r="M2">
        <v>9.4559999999999991E-2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3.0810000000000001E-2</v>
      </c>
      <c r="D4" s="28">
        <v>3.0369999999999998E-2</v>
      </c>
      <c r="E4" s="28">
        <v>2.9919999999999999E-2</v>
      </c>
      <c r="F4" s="28">
        <v>2.9489999999999999E-2</v>
      </c>
      <c r="G4" s="28">
        <v>2.9089999999999998E-2</v>
      </c>
      <c r="H4" s="28">
        <v>2.87E-2</v>
      </c>
      <c r="I4" s="28">
        <v>2.836E-2</v>
      </c>
      <c r="J4" s="28">
        <v>2.8050000000000002E-2</v>
      </c>
      <c r="K4" s="28">
        <v>2.7759999999999996E-2</v>
      </c>
      <c r="L4">
        <v>2.7459999999999998E-2</v>
      </c>
      <c r="M4">
        <v>2.7160000000000004E-2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8.238462133170002E-2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>
        <v>5.8120000000000003</v>
      </c>
      <c r="G13" s="28">
        <v>5.6189999999999998</v>
      </c>
      <c r="H13" s="28">
        <v>5.4390000000000001</v>
      </c>
      <c r="I13" s="28">
        <v>5.2690000000000001</v>
      </c>
      <c r="J13" s="28">
        <v>5.1070000000000002</v>
      </c>
      <c r="K13" s="28">
        <v>4.9450000000000003</v>
      </c>
      <c r="L13">
        <v>4.798</v>
      </c>
      <c r="M13">
        <v>4.6589999999999998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87.39822860468739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40.538396857225337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2.137862571707231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13.670696301021248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20.029543337029395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91.743451097569121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4.6909106979920177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19.230326241316707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11.780514334417804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1.2886407689578288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180.67794505128731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291.758155311015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291.758155311015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3.0253476710734959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0.72199999999999998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0.96900000000000008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2.4124044121886006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3.0464698771879353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2020-07-16T02:31:31Z</dcterms:modified>
</cp:coreProperties>
</file>