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56D7314-B3B3-47F5-A8D6-C3A0A61B3A00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<sst xmlns="http://schemas.openxmlformats.org/spreadsheetml/2006/main" count="1113" uniqueCount="272">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</sst>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6.9081872600000011E-2</v>
      </c>
      <c r="C3" s="26">
        <f>frac_mam_1_5months * 2.6</f>
        <v>6.9081872600000011E-2</v>
      </c>
      <c r="D3" s="26">
        <f>frac_mam_6_11months * 2.6</f>
        <v>1.0255772799999997E-2</v>
      </c>
      <c r="E3" s="26">
        <f>frac_mam_12_23months * 2.6</f>
        <v>3.6595350999999998E-2</v>
      </c>
      <c r="F3" s="26">
        <f>frac_mam_24_59months * 2.6</f>
        <v>5.5708362753333331E-2</v>
      </c>
    </row>
    <row r="4" spans="1:6" ht="15.75" customHeight="1" x14ac:dyDescent="0.25">
      <c r="A4" s="3" t="s">
        <v>66</v>
      </c>
      <c r="B4" s="26">
        <f>frac_sam_1month * 2.6</f>
        <v>1.65759854E-2</v>
      </c>
      <c r="C4" s="26">
        <f>frac_sam_1_5months * 2.6</f>
        <v>1.65759854E-2</v>
      </c>
      <c r="D4" s="26">
        <f>frac_sam_6_11months * 2.6</f>
        <v>3.64343876E-2</v>
      </c>
      <c r="E4" s="26">
        <f>frac_sam_12_23months * 2.6</f>
        <v>2.6368391400000003E-2</v>
      </c>
      <c r="F4" s="26">
        <f>frac_sam_24_59months * 2.6</f>
        <v>7.5488277800000005E-3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1156862.4210000001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1353273.886311475</v>
      </c>
      <c r="I2" s="22">
        <f>G2-H2</f>
        <v>7681726.1136885248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1152638.3828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1348332.6932300185</v>
      </c>
      <c r="I3" s="22">
        <f t="shared" ref="I3:I15" si="3">G3-H3</f>
        <v>7744667.306769982</v>
      </c>
    </row>
    <row r="4" spans="1:9" ht="15.75" customHeight="1" x14ac:dyDescent="0.25">
      <c r="A4" s="92">
        <f t="shared" si="2"/>
        <v>2022</v>
      </c>
      <c r="B4" s="74">
        <v>1147759.4776000001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1342625.4501896214</v>
      </c>
      <c r="I4" s="22">
        <f t="shared" si="3"/>
        <v>7809374.5498103788</v>
      </c>
    </row>
    <row r="5" spans="1:9" ht="15.75" customHeight="1" x14ac:dyDescent="0.25">
      <c r="A5" s="92">
        <f t="shared" si="2"/>
        <v>2023</v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>
        <f t="shared" si="2"/>
        <v>2024</v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>
        <f t="shared" si="2"/>
        <v>2025</v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>
        <f t="shared" si="2"/>
        <v>2026</v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>
        <f t="shared" si="2"/>
        <v>2027</v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>
        <f t="shared" si="2"/>
        <v>2028</v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>
        <f t="shared" si="2"/>
        <v>2029</v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>
        <f t="shared" si="2"/>
        <v>2030</v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0.49616711680876979</v>
      </c>
      <c r="E2" s="77">
        <v>0.56068501914507773</v>
      </c>
      <c r="F2" s="77">
        <v>0.33573124339495802</v>
      </c>
      <c r="G2" s="77">
        <v>0.35538800563926942</v>
      </c>
    </row>
    <row r="3" spans="1:15" ht="15.75" customHeight="1" x14ac:dyDescent="0.25">
      <c r="A3" s="5"/>
      <c r="B3" s="11" t="s">
        <v>118</v>
      </c>
      <c r="C3" s="77">
        <v>0.18049933319123018</v>
      </c>
      <c r="D3" s="77">
        <v>0.18049933319123018</v>
      </c>
      <c r="E3" s="77">
        <v>0.26222151085492229</v>
      </c>
      <c r="F3" s="77">
        <v>0.30044738660504211</v>
      </c>
      <c r="G3" s="77">
        <v>0.39118248102739722</v>
      </c>
    </row>
    <row r="4" spans="1:15" ht="15.75" customHeight="1" x14ac:dyDescent="0.25">
      <c r="A4" s="5"/>
      <c r="B4" s="11" t="s">
        <v>116</v>
      </c>
      <c r="C4" s="78">
        <v>0.14014457275541792</v>
      </c>
      <c r="D4" s="78">
        <v>0.14014457275541792</v>
      </c>
      <c r="E4" s="78">
        <v>0.12477039931818183</v>
      </c>
      <c r="F4" s="78">
        <v>0.19961010300000001</v>
      </c>
      <c r="G4" s="78">
        <v>0.18273601750877191</v>
      </c>
    </row>
    <row r="5" spans="1:15" ht="15.75" customHeight="1" x14ac:dyDescent="0.25">
      <c r="A5" s="5"/>
      <c r="B5" s="11" t="s">
        <v>119</v>
      </c>
      <c r="C5" s="78">
        <v>0.18318897724458202</v>
      </c>
      <c r="D5" s="78">
        <v>0.18318897724458202</v>
      </c>
      <c r="E5" s="78">
        <v>5.2323070681818178E-2</v>
      </c>
      <c r="F5" s="78">
        <v>0.16421126699999999</v>
      </c>
      <c r="G5" s="78">
        <v>7.0693495824561414E-2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0.83628609957470013</v>
      </c>
      <c r="D8" s="77">
        <v>0.83628609957470013</v>
      </c>
      <c r="E8" s="77">
        <v>0.80924574151256823</v>
      </c>
      <c r="F8" s="77">
        <v>0.82501839344206007</v>
      </c>
      <c r="G8" s="77">
        <v>0.87174679316649439</v>
      </c>
    </row>
    <row r="9" spans="1:15" ht="15.75" customHeight="1" x14ac:dyDescent="0.25">
      <c r="B9" s="7" t="s">
        <v>121</v>
      </c>
      <c r="C9" s="77">
        <v>0.13076857042529991</v>
      </c>
      <c r="D9" s="77">
        <v>0.13076857042529991</v>
      </c>
      <c r="E9" s="77">
        <v>0.17279650448743167</v>
      </c>
      <c r="F9" s="77">
        <v>0.15076478255793993</v>
      </c>
      <c r="G9" s="77">
        <v>0.10392351816683902</v>
      </c>
    </row>
    <row r="10" spans="1:15" ht="15.75" customHeight="1" x14ac:dyDescent="0.25">
      <c r="B10" s="7" t="s">
        <v>122</v>
      </c>
      <c r="C10" s="78">
        <v>2.6569951000000001E-2</v>
      </c>
      <c r="D10" s="78">
        <v>2.6569951000000001E-2</v>
      </c>
      <c r="E10" s="78">
        <v>3.9445279999999984E-3</v>
      </c>
      <c r="F10" s="78">
        <v>1.4075134999999999E-2</v>
      </c>
      <c r="G10" s="78">
        <v>2.1426293366666665E-2</v>
      </c>
    </row>
    <row r="11" spans="1:15" ht="15.75" customHeight="1" x14ac:dyDescent="0.25">
      <c r="B11" s="7" t="s">
        <v>123</v>
      </c>
      <c r="C11" s="78">
        <v>6.3753789999999996E-3</v>
      </c>
      <c r="D11" s="78">
        <v>6.3753789999999996E-3</v>
      </c>
      <c r="E11" s="78">
        <v>1.4013226E-2</v>
      </c>
      <c r="F11" s="78">
        <v>1.0141689000000001E-2</v>
      </c>
      <c r="G11" s="78">
        <v>2.9033953000000001E-3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0.72299999999999998</v>
      </c>
      <c r="I14" s="80">
        <v>0.39924397590361443</v>
      </c>
      <c r="J14" s="80">
        <v>0.37097891566265062</v>
      </c>
      <c r="K14" s="80">
        <v>0.40513253012048189</v>
      </c>
      <c r="L14" s="80">
        <v>0.17884939823500001</v>
      </c>
      <c r="M14" s="80">
        <v>0.18501009494999998</v>
      </c>
      <c r="N14" s="80">
        <v>0.18315391170299999</v>
      </c>
      <c r="O14" s="80">
        <v>0.20982596293649997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0.34253697846614772</v>
      </c>
      <c r="I15" s="77">
        <f t="shared" si="0"/>
        <v>0.18915051891678503</v>
      </c>
      <c r="J15" s="77">
        <f t="shared" si="0"/>
        <v>0.17575933173683567</v>
      </c>
      <c r="K15" s="77">
        <f t="shared" si="0"/>
        <v>0.19194034957927447</v>
      </c>
      <c r="L15" s="77">
        <f t="shared" si="0"/>
        <v>8.4733793183825276E-2</v>
      </c>
      <c r="M15" s="77">
        <f t="shared" si="0"/>
        <v>8.7652557275114923E-2</v>
      </c>
      <c r="N15" s="77">
        <f t="shared" si="0"/>
        <v>8.6773150081606118E-2</v>
      </c>
      <c r="O15" s="77">
        <f t="shared" si="0"/>
        <v>9.9409614589237333E-2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0.316</v>
      </c>
      <c r="D2" s="78">
        <v>0.316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0.34600000000000003</v>
      </c>
      <c r="D3" s="78">
        <v>0.13900000000000001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0.17600000000000002</v>
      </c>
      <c r="E4" s="78">
        <v>0.49200000000000005</v>
      </c>
      <c r="F4" s="78">
        <v>0.53749999999999998</v>
      </c>
      <c r="G4" s="78">
        <v>0</v>
      </c>
    </row>
    <row r="5" spans="1:7" x14ac:dyDescent="0.25">
      <c r="B5" s="43" t="s">
        <v>169</v>
      </c>
      <c r="C5" s="77">
        <f>1-SUM(C2:C4)</f>
        <v>0.16199999999999992</v>
      </c>
      <c r="D5" s="77">
        <f t="shared" ref="D5:G5" si="0">1-SUM(D2:D4)</f>
        <v>0.36899999999999999</v>
      </c>
      <c r="E5" s="77">
        <f t="shared" si="0"/>
        <v>0.50800000000000001</v>
      </c>
      <c r="F5" s="77">
        <f t="shared" si="0"/>
        <v>0.46250000000000002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0.23007999999999998</v>
      </c>
      <c r="D2" s="28">
        <v>0.22494</v>
      </c>
      <c r="E2" s="28">
        <v>0.21984000000000001</v>
      </c>
      <c r="F2" s="28">
        <v>0.21486</v>
      </c>
      <c r="G2" s="28">
        <v>0.20995</v>
      </c>
      <c r="H2" s="28">
        <v>0.20513000000000001</v>
      </c>
      <c r="I2" s="28">
        <v>0.20036999999999999</v>
      </c>
      <c r="J2" s="28">
        <v>0.19569</v>
      </c>
      <c r="K2" s="28">
        <v>0.19111</v>
      </c>
      <c r="L2">
        <v>0.18662999999999999</v>
      </c>
      <c r="M2">
        <v>0.18225999999999998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2.954E-2</v>
      </c>
      <c r="D4" s="28">
        <v>2.8639999999999999E-2</v>
      </c>
      <c r="E4" s="28">
        <v>2.7779999999999999E-2</v>
      </c>
      <c r="F4" s="28">
        <v>2.6949999999999998E-2</v>
      </c>
      <c r="G4" s="28">
        <v>2.6160000000000003E-2</v>
      </c>
      <c r="H4" s="28">
        <v>2.5399999999999999E-2</v>
      </c>
      <c r="I4" s="28">
        <v>2.4670000000000001E-2</v>
      </c>
      <c r="J4" s="28">
        <v>2.3990000000000001E-2</v>
      </c>
      <c r="K4" s="28">
        <v>2.3330000000000004E-2</v>
      </c>
      <c r="L4">
        <v>2.2679999999999999E-2</v>
      </c>
      <c r="M4">
        <v>2.206E-2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0.72299999999999998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0.17884939823500001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0.53749999999999998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>
        <v>27.451000000000001</v>
      </c>
      <c r="G13" s="28">
        <v>26.521000000000001</v>
      </c>
      <c r="H13" s="28">
        <v>25.649000000000001</v>
      </c>
      <c r="I13" s="28">
        <v>25.032</v>
      </c>
      <c r="J13" s="28">
        <v>24.492999999999999</v>
      </c>
      <c r="K13" s="28">
        <v>23.989000000000001</v>
      </c>
      <c r="L13">
        <v>23.527000000000001</v>
      </c>
      <c r="M13">
        <v>23.128</v>
      </c>
    </row>
    <row r="14" spans="1:13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 x14ac:dyDescent="0.25">
      <c r="A14" s="11" t="s">
        <v>189</v>
      </c>
      <c r="B14" s="85">
        <v>0.11199999999999999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 x14ac:dyDescent="0.25">
      <c r="A15" s="11" t="s">
        <v>206</v>
      </c>
      <c r="B15" s="85">
        <v>0.11199999999999999</v>
      </c>
      <c r="C15" s="85">
        <v>0.95</v>
      </c>
      <c r="D15" s="86">
        <v>13.174056864953229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 x14ac:dyDescent="0.25">
      <c r="A18" s="53" t="s">
        <v>175</v>
      </c>
      <c r="B18" s="85">
        <v>0.49399999999999999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 x14ac:dyDescent="0.25">
      <c r="A25" s="53" t="s">
        <v>87</v>
      </c>
      <c r="B25" s="85">
        <v>1.4999999999999999E-2</v>
      </c>
      <c r="C25" s="85">
        <v>0.95</v>
      </c>
      <c r="D25" s="86">
        <v>18.727505616754168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130.1061963456628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 x14ac:dyDescent="0.25">
      <c r="A32" s="53" t="s">
        <v>28</v>
      </c>
      <c r="B32" s="85">
        <v>0.32450000000000001</v>
      </c>
      <c r="C32" s="85">
        <v>0.95</v>
      </c>
      <c r="D32" s="86">
        <v>1.9079089788346257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0.66400000000000003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0.72699999999999998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2.1020025781952358</v>
      </c>
      <c r="E38" s="86" t="s">
        <v>201</v>
      </c>
    </row>
    <row r="39" spans="1:6" ht="15.75" customHeight="1" x14ac:dyDescent="0.25">
      <c r="A39" s="53" t="s">
        <v>60</v>
      </c>
      <c r="B39" s="85">
        <v>0.36799999999999999</v>
      </c>
      <c r="C39" s="85">
        <v>0.95</v>
      </c>
      <c r="D39" s="86">
        <v>1.9290311460348948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2020-07-16T02:31:55Z</dcterms:modified>
</cp:coreProperties>
</file>