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823064D-187B-437E-A52E-B01CBF0A5A48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<sst xmlns="http://schemas.openxmlformats.org/spreadsheetml/2006/main" count="1113" uniqueCount="272">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</sst>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0.26436311200000001</v>
      </c>
      <c r="C3" s="26">
        <f>frac_mam_1_5months * 2.6</f>
        <v>0.26436311200000001</v>
      </c>
      <c r="D3" s="26">
        <f>frac_mam_6_11months * 2.6</f>
        <v>0.1445429882</v>
      </c>
      <c r="E3" s="26">
        <f>frac_mam_12_23months * 2.6</f>
        <v>0.13810871879999997</v>
      </c>
      <c r="F3" s="26">
        <f>frac_mam_24_59months * 2.6</f>
        <v>0.15161236393333336</v>
      </c>
    </row>
    <row r="4" spans="1:6" ht="15.75" customHeight="1" x14ac:dyDescent="0.25">
      <c r="A4" s="3" t="s">
        <v>66</v>
      </c>
      <c r="B4" s="26">
        <f>frac_sam_1month * 2.6</f>
        <v>0.30338227400000001</v>
      </c>
      <c r="C4" s="26">
        <f>frac_sam_1_5months * 2.6</f>
        <v>0.30338227400000001</v>
      </c>
      <c r="D4" s="26">
        <f>frac_sam_6_11months * 2.6</f>
        <v>0.12859993380000001</v>
      </c>
      <c r="E4" s="26">
        <f>frac_sam_12_23months * 2.6</f>
        <v>0.12705524520000003</v>
      </c>
      <c r="F4" s="26">
        <f>frac_sam_24_59months * 2.6</f>
        <v>0.12829351340000003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379407.27600000001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440995.36580177909</v>
      </c>
      <c r="I2" s="22">
        <f>G2-H2</f>
        <v>3407004.6341982209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392421.17879999994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456121.77794205328</v>
      </c>
      <c r="I3" s="22">
        <f t="shared" ref="I3:I15" si="3">G3-H3</f>
        <v>3579878.222057947</v>
      </c>
    </row>
    <row r="4" spans="1:9" ht="15.75" customHeight="1" x14ac:dyDescent="0.25">
      <c r="A4" s="92">
        <f t="shared" si="2"/>
        <v>2022</v>
      </c>
      <c r="B4" s="74">
        <v>409782.53159999999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476301.3491130863</v>
      </c>
      <c r="I4" s="22">
        <f t="shared" si="3"/>
        <v>3759698.6508869138</v>
      </c>
    </row>
    <row r="5" spans="1:9" ht="15.75" customHeight="1" x14ac:dyDescent="0.25">
      <c r="A5" s="92">
        <f t="shared" si="2"/>
        <v>2023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>
        <f t="shared" si="2"/>
        <v>2024</v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>
        <f t="shared" si="2"/>
        <v>2025</v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>
        <f t="shared" si="2"/>
        <v>2026</v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>
        <f t="shared" si="2"/>
        <v>2027</v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>
        <f t="shared" si="2"/>
        <v>2028</v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>
        <f t="shared" si="2"/>
        <v>2029</v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>
        <f t="shared" si="2"/>
        <v>2030</v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0.60641844424328151</v>
      </c>
      <c r="E2" s="77">
        <v>0.53657944638964572</v>
      </c>
      <c r="F2" s="77">
        <v>0.48156632386706943</v>
      </c>
      <c r="G2" s="77">
        <v>0.50881317097279843</v>
      </c>
    </row>
    <row r="3" spans="1:15" ht="15.75" customHeight="1" x14ac:dyDescent="0.25">
      <c r="A3" s="5"/>
      <c r="B3" s="11" t="s">
        <v>118</v>
      </c>
      <c r="C3" s="77">
        <v>0.19346558575671854</v>
      </c>
      <c r="D3" s="77">
        <v>0.19346558575671854</v>
      </c>
      <c r="E3" s="77">
        <v>0.13666724361035423</v>
      </c>
      <c r="F3" s="77">
        <v>0.18817507613293052</v>
      </c>
      <c r="G3" s="77">
        <v>0.23286409236053476</v>
      </c>
    </row>
    <row r="4" spans="1:15" ht="15.75" customHeight="1" x14ac:dyDescent="0.25">
      <c r="A4" s="5"/>
      <c r="B4" s="11" t="s">
        <v>116</v>
      </c>
      <c r="C4" s="78">
        <v>9.1209319659863924E-2</v>
      </c>
      <c r="D4" s="78">
        <v>9.1209319659863924E-2</v>
      </c>
      <c r="E4" s="78">
        <v>0.13143836154135335</v>
      </c>
      <c r="F4" s="78">
        <v>0.12115995976331362</v>
      </c>
      <c r="G4" s="78">
        <v>0.12496478957882068</v>
      </c>
    </row>
    <row r="5" spans="1:15" ht="15.75" customHeight="1" x14ac:dyDescent="0.25">
      <c r="A5" s="5"/>
      <c r="B5" s="11" t="s">
        <v>119</v>
      </c>
      <c r="C5" s="78">
        <v>0.10890665034013602</v>
      </c>
      <c r="D5" s="78">
        <v>0.10890665034013602</v>
      </c>
      <c r="E5" s="78">
        <v>0.19531494845864661</v>
      </c>
      <c r="F5" s="78">
        <v>0.20909864023668639</v>
      </c>
      <c r="G5" s="78">
        <v>0.13335794708784596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0.66644786936842104</v>
      </c>
      <c r="D8" s="77">
        <v>0.66644786936842104</v>
      </c>
      <c r="E8" s="77">
        <v>0.80201620069977431</v>
      </c>
      <c r="F8" s="77">
        <v>0.82194447911991209</v>
      </c>
      <c r="G8" s="77">
        <v>0.80429665773835912</v>
      </c>
    </row>
    <row r="9" spans="1:15" ht="15.75" customHeight="1" x14ac:dyDescent="0.25">
      <c r="B9" s="7" t="s">
        <v>121</v>
      </c>
      <c r="C9" s="77">
        <v>0.11518852063157896</v>
      </c>
      <c r="D9" s="77">
        <v>0.11518852063157896</v>
      </c>
      <c r="E9" s="77">
        <v>9.2928829300225738E-2</v>
      </c>
      <c r="F9" s="77">
        <v>7.6069380880088008E-2</v>
      </c>
      <c r="G9" s="77">
        <v>8.8047235594974141E-2</v>
      </c>
    </row>
    <row r="10" spans="1:15" ht="15.75" customHeight="1" x14ac:dyDescent="0.25">
      <c r="B10" s="7" t="s">
        <v>122</v>
      </c>
      <c r="C10" s="78">
        <v>0.10167812</v>
      </c>
      <c r="D10" s="78">
        <v>0.10167812</v>
      </c>
      <c r="E10" s="78">
        <v>5.5593456999999999E-2</v>
      </c>
      <c r="F10" s="78">
        <v>5.3118737999999992E-2</v>
      </c>
      <c r="G10" s="78">
        <v>5.831244766666667E-2</v>
      </c>
    </row>
    <row r="11" spans="1:15" ht="15.75" customHeight="1" x14ac:dyDescent="0.25">
      <c r="B11" s="7" t="s">
        <v>123</v>
      </c>
      <c r="C11" s="78">
        <v>0.11668549</v>
      </c>
      <c r="D11" s="78">
        <v>0.11668549</v>
      </c>
      <c r="E11" s="78">
        <v>4.9461513000000006E-2</v>
      </c>
      <c r="F11" s="78">
        <v>4.8867402000000004E-2</v>
      </c>
      <c r="G11" s="78">
        <v>4.9343659000000005E-2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0.161862148471</v>
      </c>
      <c r="M14" s="80">
        <v>0.15000690291300001</v>
      </c>
      <c r="N14" s="80">
        <v>0.1748936218595</v>
      </c>
      <c r="O14" s="80">
        <v>0.20736826611449999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8.2992465445188054E-2</v>
      </c>
      <c r="M15" s="77">
        <f t="shared" si="0"/>
        <v>7.69138604926978E-2</v>
      </c>
      <c r="N15" s="77">
        <f t="shared" si="0"/>
        <v>8.9674164132072479E-2</v>
      </c>
      <c r="O15" s="77">
        <f t="shared" si="0"/>
        <v>0.10632506625240816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0.27399999999999997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0.28199999999999997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0.17499999999999999</v>
      </c>
      <c r="D4" s="78">
        <v>0.312</v>
      </c>
      <c r="E4" s="78">
        <v>0.79799999999999993</v>
      </c>
      <c r="F4" s="78">
        <v>0.44700000000000001</v>
      </c>
      <c r="G4" s="78">
        <v>0</v>
      </c>
    </row>
    <row r="5" spans="1:7" x14ac:dyDescent="0.25">
      <c r="B5" s="43" t="s">
        <v>169</v>
      </c>
      <c r="C5" s="77">
        <f>1-SUM(C2:C4)</f>
        <v>6.6999999999999948E-2</v>
      </c>
      <c r="D5" s="77">
        <f t="shared" ref="D5:G5" si="0">1-SUM(D2:D4)</f>
        <v>0.1100000000000001</v>
      </c>
      <c r="E5" s="77">
        <f t="shared" si="0"/>
        <v>0.20200000000000007</v>
      </c>
      <c r="F5" s="77">
        <f t="shared" si="0"/>
        <v>0.55299999999999994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0.25206000000000001</v>
      </c>
      <c r="D2" s="28">
        <v>0.24956</v>
      </c>
      <c r="E2" s="28">
        <v>0.24654000000000001</v>
      </c>
      <c r="F2" s="28">
        <v>0.24353000000000002</v>
      </c>
      <c r="G2" s="28">
        <v>0.24041000000000001</v>
      </c>
      <c r="H2" s="28">
        <v>0.23733000000000001</v>
      </c>
      <c r="I2" s="28">
        <v>0.23426</v>
      </c>
      <c r="J2" s="28">
        <v>0.23119000000000001</v>
      </c>
      <c r="K2" s="28">
        <v>0.22812000000000002</v>
      </c>
      <c r="L2">
        <v>0.22516999999999998</v>
      </c>
      <c r="M2">
        <v>0.22234999999999999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0.11960000000000001</v>
      </c>
      <c r="D4" s="28">
        <v>0.12186999999999999</v>
      </c>
      <c r="E4" s="28">
        <v>0.12374</v>
      </c>
      <c r="F4" s="28">
        <v>0.12561</v>
      </c>
      <c r="G4" s="28">
        <v>0.12736</v>
      </c>
      <c r="H4" s="28">
        <v>0.12912999999999999</v>
      </c>
      <c r="I4" s="28">
        <v>0.13089999999999999</v>
      </c>
      <c r="J4" s="28">
        <v>0.13263999999999998</v>
      </c>
      <c r="K4" s="28">
        <v>0.13433999999999999</v>
      </c>
      <c r="L4">
        <v>0.13614000000000001</v>
      </c>
      <c r="M4">
        <v>0.13805000000000001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0.161862148471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0.27399999999999997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0.44700000000000001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18.126999999999999</v>
      </c>
      <c r="D13" s="28">
        <v>17.414000000000001</v>
      </c>
      <c r="E13" s="28">
        <v>16.971</v>
      </c>
      <c r="F13" s="28">
        <v>16.385000000000002</v>
      </c>
      <c r="G13" s="28">
        <v>16.027999999999999</v>
      </c>
      <c r="H13" s="28">
        <v>15.632999999999999</v>
      </c>
      <c r="I13" s="28">
        <v>15.182</v>
      </c>
      <c r="J13" s="28">
        <v>16.532</v>
      </c>
      <c r="K13" s="28">
        <v>14.397</v>
      </c>
      <c r="L13">
        <v>14.621</v>
      </c>
      <c r="M13">
        <v>14.635999999999999</v>
      </c>
    </row>
    <row r="14" spans="1:13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1.7378863926520798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 x14ac:dyDescent="0.25">
      <c r="A25" s="53" t="s">
        <v>87</v>
      </c>
      <c r="B25" s="85">
        <v>0.105</v>
      </c>
      <c r="C25" s="85">
        <v>0.95</v>
      </c>
      <c r="D25" s="86">
        <v>19.49990757547862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0.45591617905202914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0.95700000000000007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2020-07-16T02:32:05Z</dcterms:modified>
</cp:coreProperties>
</file>