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0C44990-F7EA-4FC2-8A06-D21BB7E70BD5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<sst xmlns="http://schemas.openxmlformats.org/spreadsheetml/2006/main" count="1113" uniqueCount="272">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</sst>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0.20751263780000004</v>
      </c>
      <c r="C3" s="26">
        <f>frac_mam_1_5months * 2.6</f>
        <v>0.20751263780000004</v>
      </c>
      <c r="D3" s="26">
        <f>frac_mam_6_11months * 2.6</f>
        <v>0.17711993780000002</v>
      </c>
      <c r="E3" s="26">
        <f>frac_mam_12_23months * 2.6</f>
        <v>0.13184314520000001</v>
      </c>
      <c r="F3" s="26">
        <f>frac_mam_24_59months * 2.6</f>
        <v>5.4147287740000001E-2</v>
      </c>
    </row>
    <row r="4" spans="1:6" ht="15.75" customHeight="1" x14ac:dyDescent="0.25">
      <c r="A4" s="3" t="s">
        <v>66</v>
      </c>
      <c r="B4" s="26">
        <f>frac_sam_1month * 2.6</f>
        <v>0.14811468620000001</v>
      </c>
      <c r="C4" s="26">
        <f>frac_sam_1_5months * 2.6</f>
        <v>0.14811468620000001</v>
      </c>
      <c r="D4" s="26">
        <f>frac_sam_6_11months * 2.6</f>
        <v>8.5236416199999998E-2</v>
      </c>
      <c r="E4" s="26">
        <f>frac_sam_12_23months * 2.6</f>
        <v>5.5227429400000007E-2</v>
      </c>
      <c r="F4" s="26">
        <f>frac_sam_24_59months * 2.6</f>
        <v>2.2456168193333334E-2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250301.07500000004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291787.40878039686</v>
      </c>
      <c r="I2" s="22">
        <f>G2-H2</f>
        <v>7172212.5912196031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249480.86940000003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290831.25760649086</v>
      </c>
      <c r="I3" s="22">
        <f t="shared" ref="I3:I15" si="3">G3-H3</f>
        <v>7401168.7423935095</v>
      </c>
    </row>
    <row r="4" spans="1:9" ht="15.75" customHeight="1" x14ac:dyDescent="0.25">
      <c r="A4" s="92">
        <f t="shared" si="2"/>
        <v>2022</v>
      </c>
      <c r="B4" s="74">
        <v>248372.77040000004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289539.49593154748</v>
      </c>
      <c r="I4" s="22">
        <f t="shared" si="3"/>
        <v>7639460.5040684529</v>
      </c>
    </row>
    <row r="5" spans="1:9" ht="15.75" customHeight="1" x14ac:dyDescent="0.25">
      <c r="A5" s="92">
        <f t="shared" si="2"/>
        <v>2023</v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>
        <f t="shared" si="2"/>
        <v>2024</v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>
        <f t="shared" si="2"/>
        <v>2025</v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>
        <f t="shared" si="2"/>
        <v>2026</v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>
        <f t="shared" si="2"/>
        <v>2027</v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>
        <f t="shared" si="2"/>
        <v>2028</v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>
        <f t="shared" si="2"/>
        <v>2029</v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>
        <f t="shared" si="2"/>
        <v>2030</v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0.81157683358254717</v>
      </c>
      <c r="E2" s="77">
        <v>0.70334866760482839</v>
      </c>
      <c r="F2" s="77">
        <v>0.49033619078590784</v>
      </c>
      <c r="G2" s="77">
        <v>0.42124605448340352</v>
      </c>
    </row>
    <row r="3" spans="1:15" ht="15.75" customHeight="1" x14ac:dyDescent="0.25">
      <c r="A3" s="5"/>
      <c r="B3" s="11" t="s">
        <v>118</v>
      </c>
      <c r="C3" s="77">
        <v>0.12223206041745283</v>
      </c>
      <c r="D3" s="77">
        <v>0.12223206041745283</v>
      </c>
      <c r="E3" s="77">
        <v>0.22696293139517157</v>
      </c>
      <c r="F3" s="77">
        <v>0.33209132921409212</v>
      </c>
      <c r="G3" s="77">
        <v>0.37123003218326317</v>
      </c>
    </row>
    <row r="4" spans="1:15" ht="15.75" customHeight="1" x14ac:dyDescent="0.25">
      <c r="A4" s="5"/>
      <c r="B4" s="11" t="s">
        <v>116</v>
      </c>
      <c r="C4" s="78">
        <v>5.3153463909090905E-2</v>
      </c>
      <c r="D4" s="78">
        <v>5.3153463909090905E-2</v>
      </c>
      <c r="E4" s="78">
        <v>5.2140961899280573E-2</v>
      </c>
      <c r="F4" s="78">
        <v>0.12712575272727275</v>
      </c>
      <c r="G4" s="78">
        <v>0.15580975486602358</v>
      </c>
    </row>
    <row r="5" spans="1:15" ht="15.75" customHeight="1" x14ac:dyDescent="0.25">
      <c r="A5" s="5"/>
      <c r="B5" s="11" t="s">
        <v>119</v>
      </c>
      <c r="C5" s="78">
        <v>1.303764209090909E-2</v>
      </c>
      <c r="D5" s="78">
        <v>1.303764209090909E-2</v>
      </c>
      <c r="E5" s="78">
        <v>1.7547439100719427E-2</v>
      </c>
      <c r="F5" s="78">
        <v>5.0446727272727282E-2</v>
      </c>
      <c r="G5" s="78">
        <v>5.171415846730975E-2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0.61402013292587776</v>
      </c>
      <c r="D8" s="77">
        <v>0.61402013292587776</v>
      </c>
      <c r="E8" s="77">
        <v>0.67753133146428579</v>
      </c>
      <c r="F8" s="77">
        <v>0.74620218716891884</v>
      </c>
      <c r="G8" s="77">
        <v>0.84417050464425469</v>
      </c>
    </row>
    <row r="9" spans="1:15" ht="15.75" customHeight="1" x14ac:dyDescent="0.25">
      <c r="B9" s="7" t="s">
        <v>121</v>
      </c>
      <c r="C9" s="77">
        <v>0.24920012707412223</v>
      </c>
      <c r="D9" s="77">
        <v>0.24920012707412223</v>
      </c>
      <c r="E9" s="77">
        <v>0.22156237853571431</v>
      </c>
      <c r="F9" s="77">
        <v>0.18184759183108104</v>
      </c>
      <c r="G9" s="77">
        <v>0.12636662768907864</v>
      </c>
    </row>
    <row r="10" spans="1:15" ht="15.75" customHeight="1" x14ac:dyDescent="0.25">
      <c r="B10" s="7" t="s">
        <v>122</v>
      </c>
      <c r="C10" s="78">
        <v>7.9812553000000008E-2</v>
      </c>
      <c r="D10" s="78">
        <v>7.9812553000000008E-2</v>
      </c>
      <c r="E10" s="78">
        <v>6.8123053000000003E-2</v>
      </c>
      <c r="F10" s="78">
        <v>5.0708902E-2</v>
      </c>
      <c r="G10" s="78">
        <v>2.08258799E-2</v>
      </c>
    </row>
    <row r="11" spans="1:15" ht="15.75" customHeight="1" x14ac:dyDescent="0.25">
      <c r="B11" s="7" t="s">
        <v>123</v>
      </c>
      <c r="C11" s="78">
        <v>5.6967187000000002E-2</v>
      </c>
      <c r="D11" s="78">
        <v>5.6967187000000002E-2</v>
      </c>
      <c r="E11" s="78">
        <v>3.2783237E-2</v>
      </c>
      <c r="F11" s="78">
        <v>2.1241319000000002E-2</v>
      </c>
      <c r="G11" s="78">
        <v>8.6369877666666664E-3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0.755</v>
      </c>
      <c r="I14" s="80">
        <v>0.34110218978102191</v>
      </c>
      <c r="J14" s="80">
        <v>0.44353527980535273</v>
      </c>
      <c r="K14" s="80">
        <v>0.44558394160583936</v>
      </c>
      <c r="L14" s="80">
        <v>0.32823115156299998</v>
      </c>
      <c r="M14" s="80">
        <v>0.24611319682300001</v>
      </c>
      <c r="N14" s="80">
        <v>0.24744971867900001</v>
      </c>
      <c r="O14" s="80">
        <v>0.29423493094399999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0.41047991495098402</v>
      </c>
      <c r="I15" s="77">
        <f t="shared" si="0"/>
        <v>0.18545112298133545</v>
      </c>
      <c r="J15" s="77">
        <f t="shared" si="0"/>
        <v>0.24114215090365837</v>
      </c>
      <c r="K15" s="77">
        <f t="shared" si="0"/>
        <v>0.24225597146210484</v>
      </c>
      <c r="L15" s="77">
        <f t="shared" si="0"/>
        <v>0.17845337109648182</v>
      </c>
      <c r="M15" s="77">
        <f t="shared" si="0"/>
        <v>0.1338073166890329</v>
      </c>
      <c r="N15" s="77">
        <f t="shared" si="0"/>
        <v>0.13453395957351105</v>
      </c>
      <c r="O15" s="77">
        <f t="shared" si="0"/>
        <v>0.15997023765496923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0.35799999999999998</v>
      </c>
      <c r="D2" s="78">
        <v>0.35799999999999998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</v>
      </c>
      <c r="D3" s="78">
        <v>0.43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0.12300000000000001</v>
      </c>
      <c r="D4" s="78">
        <v>0.12300000000000001</v>
      </c>
      <c r="E4" s="78">
        <v>0.48099999999999993</v>
      </c>
      <c r="F4" s="78">
        <v>0.69550000000000001</v>
      </c>
      <c r="G4" s="78">
        <v>0</v>
      </c>
    </row>
    <row r="5" spans="1:7" x14ac:dyDescent="0.25">
      <c r="B5" s="43" t="s">
        <v>169</v>
      </c>
      <c r="C5" s="77">
        <f>1-SUM(C2:C4)</f>
        <v>0.30200000000000005</v>
      </c>
      <c r="D5" s="77">
        <f t="shared" ref="D5:G5" si="0">1-SUM(D2:D4)</f>
        <v>8.8999999999999968E-2</v>
      </c>
      <c r="E5" s="77">
        <f t="shared" si="0"/>
        <v>0.51900000000000013</v>
      </c>
      <c r="F5" s="77">
        <f t="shared" si="0"/>
        <v>0.30449999999999999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0.28952</v>
      </c>
      <c r="D2" s="28">
        <v>0.28466999999999998</v>
      </c>
      <c r="E2" s="28">
        <v>0.28000000000000003</v>
      </c>
      <c r="F2" s="28">
        <v>0.27542</v>
      </c>
      <c r="G2" s="28">
        <v>0.27093</v>
      </c>
      <c r="H2" s="28">
        <v>0.26652999999999999</v>
      </c>
      <c r="I2" s="28">
        <v>0.26224000000000003</v>
      </c>
      <c r="J2" s="28">
        <v>0.25806000000000001</v>
      </c>
      <c r="K2" s="28">
        <v>0.25396999999999997</v>
      </c>
      <c r="L2">
        <v>0.24995999999999999</v>
      </c>
      <c r="M2">
        <v>0.24602000000000002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0.10091</v>
      </c>
      <c r="D4" s="28">
        <v>0.10031000000000001</v>
      </c>
      <c r="E4" s="28">
        <v>0.10027</v>
      </c>
      <c r="F4" s="28">
        <v>0.10027</v>
      </c>
      <c r="G4" s="28">
        <v>0.10034000000000001</v>
      </c>
      <c r="H4" s="28">
        <v>0.10045999999999999</v>
      </c>
      <c r="I4" s="28">
        <v>0.10071999999999999</v>
      </c>
      <c r="J4" s="28">
        <v>0.10116</v>
      </c>
      <c r="K4" s="28">
        <v>0.10163</v>
      </c>
      <c r="L4">
        <v>0.10210000000000001</v>
      </c>
      <c r="M4">
        <v>0.10255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0.755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0.32823115156299998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0.35799999999999998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0.69550000000000001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>
        <v>38.658999999999999</v>
      </c>
      <c r="G13" s="28">
        <v>37.603999999999999</v>
      </c>
      <c r="H13" s="28">
        <v>36.603000000000002</v>
      </c>
      <c r="I13" s="28">
        <v>32.637999999999998</v>
      </c>
      <c r="J13" s="28">
        <v>31.785</v>
      </c>
      <c r="K13" s="28">
        <v>30.556000000000001</v>
      </c>
      <c r="L13">
        <v>29.824999999999999</v>
      </c>
      <c r="M13">
        <v>28.959</v>
      </c>
    </row>
    <row r="14" spans="1:13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 x14ac:dyDescent="0.25">
      <c r="A14" s="11" t="s">
        <v>189</v>
      </c>
      <c r="B14" s="85">
        <v>9.0000000000000011E-3</v>
      </c>
      <c r="C14" s="85">
        <v>0.95</v>
      </c>
      <c r="D14" s="86">
        <v>14.201250215462903</v>
      </c>
      <c r="E14" s="86" t="s">
        <v>201</v>
      </c>
    </row>
    <row r="15" spans="1:5" ht="15.75" customHeight="1" x14ac:dyDescent="0.25">
      <c r="A15" s="11" t="s">
        <v>206</v>
      </c>
      <c r="B15" s="85">
        <v>9.0000000000000011E-3</v>
      </c>
      <c r="C15" s="85">
        <v>0.95</v>
      </c>
      <c r="D15" s="86">
        <v>14.201250215462903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1.9354787912360976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20.506898116657869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 x14ac:dyDescent="0.25">
      <c r="A29" s="53" t="s">
        <v>58</v>
      </c>
      <c r="B29" s="85">
        <v>0.4</v>
      </c>
      <c r="C29" s="85">
        <v>0.95</v>
      </c>
      <c r="D29" s="86">
        <v>64.905462330614313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 x14ac:dyDescent="0.25">
      <c r="A32" s="53" t="s">
        <v>28</v>
      </c>
      <c r="B32" s="85">
        <v>0.53449999999999998</v>
      </c>
      <c r="C32" s="85">
        <v>0.95</v>
      </c>
      <c r="D32" s="86">
        <v>0.49558496612235631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0.89500000000000002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0.73799999999999999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0.44799999999999995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1.9207499597916469</v>
      </c>
      <c r="E38" s="86" t="s">
        <v>201</v>
      </c>
    </row>
    <row r="39" spans="1:6" ht="15.75" customHeight="1" x14ac:dyDescent="0.25">
      <c r="A39" s="53" t="s">
        <v>60</v>
      </c>
      <c r="B39" s="85">
        <v>0.19699999999999998</v>
      </c>
      <c r="C39" s="85">
        <v>0.95</v>
      </c>
      <c r="D39" s="86">
        <v>0.51954346614839164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2020-07-16T02:32:07Z</dcterms:modified>
</cp:coreProperties>
</file>