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204EB8E-EB18-4E02-8CE9-A0D983039C1F}" xr6:coauthVersionLast="45" xr6:coauthVersionMax="45" xr10:uidLastSave="{00000000-0000-0000-0000-000000000000}"/>
  <bookViews>
    <workbookView xWindow="1152" yWindow="1152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<sst xmlns="http://schemas.openxmlformats.org/spreadsheetml/2006/main" count="1113" uniqueCount="272">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</sst>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1.5900000000000001E-2</v>
      </c>
      <c r="D45" s="17"/>
    </row>
    <row r="46" spans="1:5" ht="15.75" customHeight="1" x14ac:dyDescent="0.25">
      <c r="B46" s="16" t="s">
        <v>11</v>
      </c>
      <c r="C46" s="67">
        <v>5.9200000000000003E-2</v>
      </c>
      <c r="D46" s="17"/>
    </row>
    <row r="47" spans="1:5" ht="15.75" customHeight="1" x14ac:dyDescent="0.25">
      <c r="B47" s="16" t="s">
        <v>12</v>
      </c>
      <c r="C47" s="67">
        <v>5.9299999999999999E-2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8.0599997399999998E-2</v>
      </c>
      <c r="C3" s="26">
        <f>frac_mam_1_5months * 2.6</f>
        <v>8.0599997399999998E-2</v>
      </c>
      <c r="D3" s="26">
        <f>frac_mam_6_11months * 2.6</f>
        <v>8.0599997399999998E-2</v>
      </c>
      <c r="E3" s="26">
        <f>frac_mam_12_23months * 2.6</f>
        <v>8.0599997399999998E-2</v>
      </c>
      <c r="F3" s="26">
        <f>frac_mam_24_59months * 2.6</f>
        <v>8.0599997399999998E-2</v>
      </c>
    </row>
    <row r="4" spans="1:6" ht="15.75" customHeight="1" x14ac:dyDescent="0.25">
      <c r="A4" s="3" t="s">
        <v>66</v>
      </c>
      <c r="B4" s="26">
        <f>frac_sam_1month * 2.6</f>
        <v>5.4599997399999996E-2</v>
      </c>
      <c r="C4" s="26">
        <f>frac_sam_1_5months * 2.6</f>
        <v>5.4599997399999996E-2</v>
      </c>
      <c r="D4" s="26">
        <f>frac_sam_6_11months * 2.6</f>
        <v>5.4599997399999996E-2</v>
      </c>
      <c r="E4" s="26">
        <f>frac_sam_12_23months * 2.6</f>
        <v>5.4599997399999996E-2</v>
      </c>
      <c r="F4" s="26">
        <f>frac_sam_24_59months * 2.6</f>
        <v>5.4599997399999996E-2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2549.0039999999999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2955.3052805854486</v>
      </c>
      <c r="I2" s="22">
        <f>G2-H2</f>
        <v>1827244.6947194145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2569.9295999999995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2979.5663394850885</v>
      </c>
      <c r="I3" s="22">
        <f t="shared" ref="I3:I15" si="3">G3-H3</f>
        <v>1850520.4336605149</v>
      </c>
    </row>
    <row r="4" spans="1:9" ht="15.75" customHeight="1" x14ac:dyDescent="0.25">
      <c r="A4" s="92">
        <f t="shared" si="2"/>
        <v>2022</v>
      </c>
      <c r="B4" s="74">
        <v>2590.8188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3003.7851963669164</v>
      </c>
      <c r="I4" s="22">
        <f t="shared" si="3"/>
        <v>1868596.214803633</v>
      </c>
    </row>
    <row r="5" spans="1:9" ht="15.75" customHeight="1" x14ac:dyDescent="0.25">
      <c r="A5" s="92">
        <f t="shared" si="2"/>
        <v>2023</v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>
        <f t="shared" si="2"/>
        <v>2024</v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>
        <f t="shared" si="2"/>
        <v>2025</v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>
        <f t="shared" si="2"/>
        <v>2026</v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>
        <f t="shared" si="2"/>
        <v>2027</v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>
        <f t="shared" si="2"/>
        <v>2028</v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>
        <f t="shared" si="2"/>
        <v>2029</v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>
        <f t="shared" si="2"/>
        <v>2030</v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0.67438217044688631</v>
      </c>
      <c r="E2" s="77">
        <v>0.63144571883524903</v>
      </c>
      <c r="F2" s="77">
        <v>0.49402003123873117</v>
      </c>
      <c r="G2" s="77">
        <v>0.45114545258181815</v>
      </c>
    </row>
    <row r="3" spans="1:15" ht="15.75" customHeight="1" x14ac:dyDescent="0.25">
      <c r="A3" s="5"/>
      <c r="B3" s="11" t="s">
        <v>118</v>
      </c>
      <c r="C3" s="77">
        <v>0.24461782555311357</v>
      </c>
      <c r="D3" s="77">
        <v>0.24461782555311357</v>
      </c>
      <c r="E3" s="77">
        <v>0.28755427716475096</v>
      </c>
      <c r="F3" s="77">
        <v>0.4249799647612687</v>
      </c>
      <c r="G3" s="77">
        <v>0.46785454341818178</v>
      </c>
    </row>
    <row r="4" spans="1:15" ht="15.75" customHeight="1" x14ac:dyDescent="0.25">
      <c r="A4" s="5"/>
      <c r="B4" s="11" t="s">
        <v>116</v>
      </c>
      <c r="C4" s="78">
        <v>8.1000004000000014E-2</v>
      </c>
      <c r="D4" s="78">
        <v>8.1000004000000014E-2</v>
      </c>
      <c r="E4" s="78">
        <v>6.0750003000000004E-2</v>
      </c>
      <c r="F4" s="78">
        <v>7.708064896774193E-2</v>
      </c>
      <c r="G4" s="78">
        <v>6.7170735024390249E-2</v>
      </c>
    </row>
    <row r="5" spans="1:15" ht="15.75" customHeight="1" x14ac:dyDescent="0.25">
      <c r="A5" s="5"/>
      <c r="B5" s="11" t="s">
        <v>119</v>
      </c>
      <c r="C5" s="78">
        <v>0</v>
      </c>
      <c r="D5" s="78">
        <v>0</v>
      </c>
      <c r="E5" s="78">
        <v>2.0250001000000004E-2</v>
      </c>
      <c r="F5" s="78">
        <v>3.9193550322580654E-3</v>
      </c>
      <c r="G5" s="78">
        <v>1.3829268975609757E-2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0.73461664867760834</v>
      </c>
      <c r="D8" s="77">
        <v>0.73461664867760834</v>
      </c>
      <c r="E8" s="77">
        <v>0.71678048931707317</v>
      </c>
      <c r="F8" s="77">
        <v>0.69134101528341019</v>
      </c>
      <c r="G8" s="77">
        <v>0.7024149301317234</v>
      </c>
    </row>
    <row r="9" spans="1:15" ht="15.75" customHeight="1" x14ac:dyDescent="0.25">
      <c r="B9" s="7" t="s">
        <v>121</v>
      </c>
      <c r="C9" s="77">
        <v>0.21338335332239158</v>
      </c>
      <c r="D9" s="77">
        <v>0.21338335332239158</v>
      </c>
      <c r="E9" s="77">
        <v>0.23121951268292684</v>
      </c>
      <c r="F9" s="77">
        <v>0.25665898671658988</v>
      </c>
      <c r="G9" s="77">
        <v>0.24558507186827661</v>
      </c>
    </row>
    <row r="10" spans="1:15" ht="15.75" customHeight="1" x14ac:dyDescent="0.25">
      <c r="B10" s="7" t="s">
        <v>122</v>
      </c>
      <c r="C10" s="78">
        <v>3.0999998999999997E-2</v>
      </c>
      <c r="D10" s="78">
        <v>3.0999998999999997E-2</v>
      </c>
      <c r="E10" s="78">
        <v>3.0999998999999997E-2</v>
      </c>
      <c r="F10" s="78">
        <v>3.0999998999999997E-2</v>
      </c>
      <c r="G10" s="78">
        <v>3.0999998999999997E-2</v>
      </c>
    </row>
    <row r="11" spans="1:15" ht="15.75" customHeight="1" x14ac:dyDescent="0.25">
      <c r="B11" s="7" t="s">
        <v>123</v>
      </c>
      <c r="C11" s="78">
        <v>2.0999998999999998E-2</v>
      </c>
      <c r="D11" s="78">
        <v>2.0999998999999998E-2</v>
      </c>
      <c r="E11" s="78">
        <v>2.0999998999999998E-2</v>
      </c>
      <c r="F11" s="78">
        <v>2.0999998999999998E-2</v>
      </c>
      <c r="G11" s="78">
        <v>2.0999998999999998E-2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0.22664827703000001</v>
      </c>
      <c r="M14" s="80">
        <v>0.18522759029499997</v>
      </c>
      <c r="N14" s="80">
        <v>0.24019975603300001</v>
      </c>
      <c r="O14" s="80">
        <v>0.25970457935550001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0.1383198307933512</v>
      </c>
      <c r="M15" s="77">
        <f t="shared" si="0"/>
        <v>0.1130414459072783</v>
      </c>
      <c r="N15" s="77">
        <f t="shared" si="0"/>
        <v>0.14659008242401547</v>
      </c>
      <c r="O15" s="77">
        <f t="shared" si="0"/>
        <v>0.1584935651990701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9.9000000000000005E-2</v>
      </c>
      <c r="D2" s="78">
        <v>9.9000000000000005E-2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0.183</v>
      </c>
      <c r="D4" s="78">
        <v>0.183</v>
      </c>
      <c r="E4" s="78">
        <v>0.28200000000000003</v>
      </c>
      <c r="F4" s="78">
        <v>0.35249999999999998</v>
      </c>
      <c r="G4" s="78">
        <v>0</v>
      </c>
    </row>
    <row r="5" spans="1:7" x14ac:dyDescent="0.25">
      <c r="B5" s="43" t="s">
        <v>169</v>
      </c>
      <c r="C5" s="77">
        <f>1-SUM(C2:C4)</f>
        <v>0.55899999999999994</v>
      </c>
      <c r="D5" s="77">
        <f t="shared" ref="D5:G5" si="0">1-SUM(D2:D4)</f>
        <v>0.52800000000000002</v>
      </c>
      <c r="E5" s="77">
        <f t="shared" si="0"/>
        <v>0.71799999999999997</v>
      </c>
      <c r="F5" s="77">
        <f t="shared" si="0"/>
        <v>0.64749999999999996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9.8379999999999995E-2</v>
      </c>
      <c r="D2" s="28">
        <v>9.7180000000000002E-2</v>
      </c>
      <c r="E2" s="28">
        <v>9.6089999999999995E-2</v>
      </c>
      <c r="F2" s="28">
        <v>9.5050000000000009E-2</v>
      </c>
      <c r="G2" s="28">
        <v>9.4039999999999999E-2</v>
      </c>
      <c r="H2" s="28">
        <v>9.3079999999999996E-2</v>
      </c>
      <c r="I2" s="28">
        <v>9.2159999999999992E-2</v>
      </c>
      <c r="J2" s="28">
        <v>9.128E-2</v>
      </c>
      <c r="K2" s="28">
        <v>9.0440000000000006E-2</v>
      </c>
      <c r="L2">
        <v>8.9629999999999987E-2</v>
      </c>
      <c r="M2">
        <v>8.8859999999999995E-2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5.7000000000000002E-2</v>
      </c>
      <c r="D4" s="28">
        <v>5.6669999999999998E-2</v>
      </c>
      <c r="E4" s="28">
        <v>5.6100000000000004E-2</v>
      </c>
      <c r="F4" s="28">
        <v>5.5540000000000006E-2</v>
      </c>
      <c r="G4" s="28">
        <v>5.5E-2</v>
      </c>
      <c r="H4" s="28">
        <v>5.4480000000000001E-2</v>
      </c>
      <c r="I4" s="28">
        <v>5.3960000000000001E-2</v>
      </c>
      <c r="J4" s="28">
        <v>5.3449999999999998E-2</v>
      </c>
      <c r="K4" s="28">
        <v>5.296E-2</v>
      </c>
      <c r="L4">
        <v>5.2479999999999999E-2</v>
      </c>
      <c r="M4">
        <v>5.2019999999999997E-2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0.22664827703000001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9.9000000000000005E-2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0.35249999999999998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15.66</v>
      </c>
      <c r="D13" s="28">
        <v>15.379</v>
      </c>
      <c r="E13" s="28">
        <v>15.122999999999999</v>
      </c>
      <c r="F13" s="28">
        <v>14.875</v>
      </c>
      <c r="G13" s="28">
        <v>14.641999999999999</v>
      </c>
      <c r="H13" s="28">
        <v>14.416</v>
      </c>
      <c r="I13" s="28">
        <v>14.188000000000001</v>
      </c>
      <c r="J13" s="28">
        <v>13.654999999999999</v>
      </c>
      <c r="K13" s="28">
        <v>13.416</v>
      </c>
      <c r="L13">
        <v>13.215</v>
      </c>
      <c r="M13">
        <v>13.013999999999999</v>
      </c>
    </row>
    <row r="14" spans="1:13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55.507503876711553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39.823604613076341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374.86417937488756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2.1552022403043969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1.423070327558241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1.423070327558241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1.423070327558241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1.423070327558241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12.955904056872258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12.955904056872258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0.6626698567676067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8.6538627513423272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28.257105296829788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22.328246958423335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4.2441655453988991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18.814934548265093</v>
      </c>
      <c r="E24" s="86" t="s">
        <v>201</v>
      </c>
    </row>
    <row r="25" spans="1:5" ht="15.75" customHeight="1" x14ac:dyDescent="0.25">
      <c r="A25" s="53" t="s">
        <v>87</v>
      </c>
      <c r="B25" s="85">
        <v>0.01</v>
      </c>
      <c r="C25" s="85">
        <v>0.95</v>
      </c>
      <c r="D25" s="86">
        <v>19.546094759337411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5.0923635827452456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6.9281283279118204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0.84189561636471033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107.89215495369757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261.60606121717825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261.60606121717825</v>
      </c>
      <c r="E31" s="86" t="s">
        <v>201</v>
      </c>
    </row>
    <row r="32" spans="1:5" ht="15.75" customHeight="1" x14ac:dyDescent="0.25">
      <c r="A32" s="53" t="s">
        <v>28</v>
      </c>
      <c r="B32" s="85">
        <v>0.23</v>
      </c>
      <c r="C32" s="85">
        <v>0.95</v>
      </c>
      <c r="D32" s="86">
        <v>1.4170651217382688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1.9656592595954818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1.4381873278527086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2020-07-16T02:32:18Z</dcterms:modified>
</cp:coreProperties>
</file>