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B81BCE0-A5DC-4E94-BC35-3AA9CF585542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<sst xmlns="http://schemas.openxmlformats.org/spreadsheetml/2006/main" count="1120" uniqueCount="273">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</sst>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3682272</v>
      </c>
    </row>
    <row r="8" spans="1:3" ht="15" customHeight="1" x14ac:dyDescent="0.25">
      <c r="B8" s="7" t="s">
        <v>106</v>
      </c>
      <c r="C8" s="70">
        <v>3.9E-2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0.81589927673339802</v>
      </c>
    </row>
    <row r="11" spans="1:3" ht="15" customHeight="1" x14ac:dyDescent="0.25">
      <c r="B11" s="7" t="s">
        <v>108</v>
      </c>
      <c r="C11" s="70">
        <v>0.89900000000000002</v>
      </c>
    </row>
    <row r="12" spans="1:3" ht="15" customHeight="1" x14ac:dyDescent="0.25">
      <c r="B12" s="7" t="s">
        <v>109</v>
      </c>
      <c r="C12" s="70">
        <v>0.64200000000000002</v>
      </c>
    </row>
    <row r="13" spans="1:3" ht="15" customHeight="1" x14ac:dyDescent="0.25">
      <c r="B13" s="7" t="s">
        <v>110</v>
      </c>
      <c r="C13" s="70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0.14069999999999999</v>
      </c>
    </row>
    <row r="24" spans="1:3" ht="15" customHeight="1" x14ac:dyDescent="0.25">
      <c r="B24" s="20" t="s">
        <v>102</v>
      </c>
      <c r="C24" s="71">
        <v>0.54339999999999999</v>
      </c>
    </row>
    <row r="25" spans="1:3" ht="15" customHeight="1" x14ac:dyDescent="0.25">
      <c r="B25" s="20" t="s">
        <v>103</v>
      </c>
      <c r="C25" s="71">
        <v>0.26979999999999998</v>
      </c>
    </row>
    <row r="26" spans="1:3" ht="15" customHeight="1" x14ac:dyDescent="0.25">
      <c r="B26" s="20" t="s">
        <v>104</v>
      </c>
      <c r="C26" s="71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0.41</v>
      </c>
    </row>
    <row r="30" spans="1:3" ht="14.25" customHeight="1" x14ac:dyDescent="0.25">
      <c r="B30" s="30" t="s">
        <v>76</v>
      </c>
      <c r="C30" s="73">
        <v>4.2000000000000003E-2</v>
      </c>
    </row>
    <row r="31" spans="1:3" ht="14.25" customHeight="1" x14ac:dyDescent="0.25">
      <c r="B31" s="30" t="s">
        <v>77</v>
      </c>
      <c r="C31" s="73">
        <v>7.400000000000001E-2</v>
      </c>
    </row>
    <row r="32" spans="1:3" ht="14.25" customHeight="1" x14ac:dyDescent="0.25">
      <c r="B32" s="30" t="s">
        <v>78</v>
      </c>
      <c r="C32" s="73">
        <v>0.47400000001490111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</v>
      </c>
    </row>
    <row r="38" spans="1:5" ht="15" customHeight="1" x14ac:dyDescent="0.25">
      <c r="B38" s="16" t="s">
        <v>91</v>
      </c>
      <c r="C38" s="75">
        <v>12.7</v>
      </c>
      <c r="D38" s="17"/>
      <c r="E38" s="18"/>
    </row>
    <row r="39" spans="1:5" ht="15" customHeight="1" x14ac:dyDescent="0.25">
      <c r="B39" s="16" t="s">
        <v>90</v>
      </c>
      <c r="C39" s="75">
        <v>14.7</v>
      </c>
      <c r="D39" s="17"/>
      <c r="E39" s="17"/>
    </row>
    <row r="40" spans="1:5" ht="15" customHeight="1" x14ac:dyDescent="0.25">
      <c r="B40" s="16" t="s">
        <v>171</v>
      </c>
      <c r="C40" s="75">
        <v>0.64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1.84E-2</v>
      </c>
      <c r="D45" s="17"/>
    </row>
    <row r="46" spans="1:5" ht="15.75" customHeight="1" x14ac:dyDescent="0.25">
      <c r="B46" s="16" t="s">
        <v>11</v>
      </c>
      <c r="C46" s="71">
        <v>6.9900000000000004E-2</v>
      </c>
      <c r="D46" s="17"/>
    </row>
    <row r="47" spans="1:5" ht="15.75" customHeight="1" x14ac:dyDescent="0.25">
      <c r="B47" s="16" t="s">
        <v>12</v>
      </c>
      <c r="C47" s="71">
        <v>0.12369999999999999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4.6024515448724994</v>
      </c>
      <c r="D51" s="17"/>
    </row>
    <row r="52" spans="1:4" ht="15" customHeight="1" x14ac:dyDescent="0.25">
      <c r="B52" s="16" t="s">
        <v>125</v>
      </c>
      <c r="C52" s="76">
        <v>3.51993897885</v>
      </c>
    </row>
    <row r="53" spans="1:4" ht="15.75" customHeight="1" x14ac:dyDescent="0.25">
      <c r="B53" s="16" t="s">
        <v>126</v>
      </c>
      <c r="C53" s="76">
        <v>3.51993897885</v>
      </c>
    </row>
    <row r="54" spans="1:4" ht="15.75" customHeight="1" x14ac:dyDescent="0.25">
      <c r="B54" s="16" t="s">
        <v>127</v>
      </c>
      <c r="C54" s="76">
        <v>1.7629412271299998</v>
      </c>
    </row>
    <row r="55" spans="1:4" ht="15.75" customHeight="1" x14ac:dyDescent="0.25">
      <c r="B55" s="16" t="s">
        <v>128</v>
      </c>
      <c r="C55" s="76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0.6003883751506236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3.9E-2</v>
      </c>
      <c r="E2" s="91">
        <f>food_insecure</f>
        <v>3.9E-2</v>
      </c>
      <c r="F2" s="91">
        <f>food_insecure</f>
        <v>3.9E-2</v>
      </c>
      <c r="G2" s="91">
        <f>food_insecure</f>
        <v>3.9E-2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3.9E-2</v>
      </c>
      <c r="F5" s="91">
        <f>food_insecure</f>
        <v>3.9E-2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4.6024515448724994</v>
      </c>
      <c r="D7" s="91">
        <f>diarrhoea_1_5mo</f>
        <v>3.51993897885</v>
      </c>
      <c r="E7" s="91">
        <f>diarrhoea_6_11mo</f>
        <v>3.51993897885</v>
      </c>
      <c r="F7" s="91">
        <f>diarrhoea_12_23mo</f>
        <v>1.7629412271299998</v>
      </c>
      <c r="G7" s="91">
        <f>diarrhoea_24_59mo</f>
        <v>1.7629412271299998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3.9E-2</v>
      </c>
      <c r="F8" s="91">
        <f>food_insecure</f>
        <v>3.9E-2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4.6024515448724994</v>
      </c>
      <c r="D12" s="91">
        <f>diarrhoea_1_5mo</f>
        <v>3.51993897885</v>
      </c>
      <c r="E12" s="91">
        <f>diarrhoea_6_11mo</f>
        <v>3.51993897885</v>
      </c>
      <c r="F12" s="91">
        <f>diarrhoea_12_23mo</f>
        <v>1.7629412271299998</v>
      </c>
      <c r="G12" s="91">
        <f>diarrhoea_24_59mo</f>
        <v>1.7629412271299998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3.9E-2</v>
      </c>
      <c r="I15" s="91">
        <f>food_insecure</f>
        <v>3.9E-2</v>
      </c>
      <c r="J15" s="91">
        <f>food_insecure</f>
        <v>3.9E-2</v>
      </c>
      <c r="K15" s="91">
        <f>food_insecure</f>
        <v>3.9E-2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0.89900000000000002</v>
      </c>
      <c r="I18" s="91">
        <f>frac_PW_health_facility</f>
        <v>0.89900000000000002</v>
      </c>
      <c r="J18" s="91">
        <f>frac_PW_health_facility</f>
        <v>0.89900000000000002</v>
      </c>
      <c r="K18" s="91">
        <f>frac_PW_health_facility</f>
        <v>0.89900000000000002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0.13500000000000001</v>
      </c>
      <c r="M24" s="91">
        <f>famplan_unmet_need</f>
        <v>0.13500000000000001</v>
      </c>
      <c r="N24" s="91">
        <f>famplan_unmet_need</f>
        <v>0.13500000000000001</v>
      </c>
      <c r="O24" s="91">
        <f>famplan_unmet_need</f>
        <v>0.13500000000000001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9.1717139324188429E-2</v>
      </c>
      <c r="M25" s="91">
        <f>(1-food_insecure)*(0.49)+food_insecure*(0.7)</f>
        <v>0.49818999999999997</v>
      </c>
      <c r="N25" s="91">
        <f>(1-food_insecure)*(0.49)+food_insecure*(0.7)</f>
        <v>0.49818999999999997</v>
      </c>
      <c r="O25" s="91">
        <f>(1-food_insecure)*(0.49)+food_insecure*(0.7)</f>
        <v>0.49818999999999997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3.9307345424652189E-2</v>
      </c>
      <c r="M26" s="91">
        <f>(1-food_insecure)*(0.21)+food_insecure*(0.3)</f>
        <v>0.21350999999999998</v>
      </c>
      <c r="N26" s="91">
        <f>(1-food_insecure)*(0.21)+food_insecure*(0.3)</f>
        <v>0.21350999999999998</v>
      </c>
      <c r="O26" s="91">
        <f>(1-food_insecure)*(0.21)+food_insecure*(0.3)</f>
        <v>0.21350999999999998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5.3076238517761352E-2</v>
      </c>
      <c r="M27" s="91">
        <f>(1-food_insecure)*(0.3)</f>
        <v>0.2883</v>
      </c>
      <c r="N27" s="91">
        <f>(1-food_insecure)*(0.3)</f>
        <v>0.2883</v>
      </c>
      <c r="O27" s="91">
        <f>(1-food_insecure)*(0.3)</f>
        <v>0.2883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0.8158992767333979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710161.02</v>
      </c>
      <c r="C2" s="78">
        <v>1980000</v>
      </c>
      <c r="D2" s="78">
        <v>4034000</v>
      </c>
      <c r="E2" s="78">
        <v>3994000</v>
      </c>
      <c r="F2" s="78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822942.87174388405</v>
      </c>
      <c r="I2" s="22">
        <f>G2-H2</f>
        <v>12590057.128256116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703734.69439999992</v>
      </c>
      <c r="C3" s="78">
        <v>1969000</v>
      </c>
      <c r="D3" s="78">
        <v>4013000</v>
      </c>
      <c r="E3" s="78">
        <v>4016000</v>
      </c>
      <c r="F3" s="78">
        <v>3458000</v>
      </c>
      <c r="G3" s="22">
        <f t="shared" si="0"/>
        <v>13456000</v>
      </c>
      <c r="H3" s="22">
        <f t="shared" si="1"/>
        <v>815495.97069597058</v>
      </c>
      <c r="I3" s="22">
        <f t="shared" ref="I3:I15" si="3">G3-H3</f>
        <v>12640504.029304029</v>
      </c>
    </row>
    <row r="4" spans="1:9" ht="15.75" customHeight="1" x14ac:dyDescent="0.25">
      <c r="A4" s="7">
        <f t="shared" si="2"/>
        <v>2022</v>
      </c>
      <c r="B4" s="77">
        <v>696941.71259999997</v>
      </c>
      <c r="C4" s="78">
        <v>1953000</v>
      </c>
      <c r="D4" s="78">
        <v>3991000</v>
      </c>
      <c r="E4" s="78">
        <v>4032000</v>
      </c>
      <c r="F4" s="78">
        <v>3525000</v>
      </c>
      <c r="G4" s="22">
        <f t="shared" si="0"/>
        <v>13501000</v>
      </c>
      <c r="H4" s="22">
        <f t="shared" si="1"/>
        <v>807624.18416761979</v>
      </c>
      <c r="I4" s="22">
        <f t="shared" si="3"/>
        <v>12693375.81583238</v>
      </c>
    </row>
    <row r="5" spans="1:9" ht="15.75" customHeight="1" x14ac:dyDescent="0.25">
      <c r="A5" s="7">
        <f t="shared" si="2"/>
        <v>2023</v>
      </c>
      <c r="B5" s="77">
        <v>689805.73280000011</v>
      </c>
      <c r="C5" s="78">
        <v>1933000</v>
      </c>
      <c r="D5" s="78">
        <v>3970000</v>
      </c>
      <c r="E5" s="78">
        <v>4043000</v>
      </c>
      <c r="F5" s="78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7">
        <f t="shared" si="2"/>
        <v>2024</v>
      </c>
      <c r="B6" s="77">
        <v>682323.03760000016</v>
      </c>
      <c r="C6" s="78">
        <v>1912000</v>
      </c>
      <c r="D6" s="78">
        <v>3948000</v>
      </c>
      <c r="E6" s="78">
        <v>4046000</v>
      </c>
      <c r="F6" s="78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7">
        <f t="shared" si="2"/>
        <v>2025</v>
      </c>
      <c r="B7" s="77">
        <v>674516.83200000005</v>
      </c>
      <c r="C7" s="78">
        <v>1892000</v>
      </c>
      <c r="D7" s="78">
        <v>3926000</v>
      </c>
      <c r="E7" s="78">
        <v>4042000</v>
      </c>
      <c r="F7" s="78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7">
        <f t="shared" si="2"/>
        <v>2026</v>
      </c>
      <c r="B8" s="77">
        <v>668985.08120000002</v>
      </c>
      <c r="C8" s="78">
        <v>1873000</v>
      </c>
      <c r="D8" s="78">
        <v>3907000</v>
      </c>
      <c r="E8" s="78">
        <v>4036000</v>
      </c>
      <c r="F8" s="78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7">
        <f t="shared" si="2"/>
        <v>2027</v>
      </c>
      <c r="B9" s="77">
        <v>663162.52240000013</v>
      </c>
      <c r="C9" s="78">
        <v>1854000</v>
      </c>
      <c r="D9" s="78">
        <v>3890000</v>
      </c>
      <c r="E9" s="78">
        <v>4023000</v>
      </c>
      <c r="F9" s="78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7">
        <f t="shared" si="2"/>
        <v>2028</v>
      </c>
      <c r="B10" s="77">
        <v>657069.60600000015</v>
      </c>
      <c r="C10" s="78">
        <v>1836000</v>
      </c>
      <c r="D10" s="78">
        <v>3871000</v>
      </c>
      <c r="E10" s="78">
        <v>4005000</v>
      </c>
      <c r="F10" s="78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7">
        <f t="shared" si="2"/>
        <v>2029</v>
      </c>
      <c r="B11" s="77">
        <v>650713.77440000011</v>
      </c>
      <c r="C11" s="78">
        <v>1818000</v>
      </c>
      <c r="D11" s="78">
        <v>3850000</v>
      </c>
      <c r="E11" s="78">
        <v>3984000</v>
      </c>
      <c r="F11" s="78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7">
        <f t="shared" si="2"/>
        <v>2030</v>
      </c>
      <c r="B12" s="77">
        <v>644090.348</v>
      </c>
      <c r="C12" s="78">
        <v>1800000</v>
      </c>
      <c r="D12" s="78">
        <v>3822000</v>
      </c>
      <c r="E12" s="78">
        <v>3962000</v>
      </c>
      <c r="F12" s="78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7" t="str">
        <f t="shared" si="2"/>
        <v/>
      </c>
      <c r="B13" s="77">
        <v>1987000</v>
      </c>
      <c r="C13" s="78">
        <v>4056000</v>
      </c>
      <c r="D13" s="78">
        <v>3969000</v>
      </c>
      <c r="E13" s="78">
        <v>3364000</v>
      </c>
      <c r="F13" s="78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5.9094937499999996E-3</v>
      </c>
    </row>
    <row r="4" spans="1:8" ht="15.75" customHeight="1" x14ac:dyDescent="0.25">
      <c r="B4" s="24" t="s">
        <v>7</v>
      </c>
      <c r="C4" s="79">
        <v>0.19347157678582425</v>
      </c>
    </row>
    <row r="5" spans="1:8" ht="15.75" customHeight="1" x14ac:dyDescent="0.25">
      <c r="B5" s="24" t="s">
        <v>8</v>
      </c>
      <c r="C5" s="79">
        <v>5.500357063042937E-2</v>
      </c>
    </row>
    <row r="6" spans="1:8" ht="15.75" customHeight="1" x14ac:dyDescent="0.25">
      <c r="B6" s="24" t="s">
        <v>10</v>
      </c>
      <c r="C6" s="79">
        <v>9.282749513420073E-2</v>
      </c>
    </row>
    <row r="7" spans="1:8" ht="15.75" customHeight="1" x14ac:dyDescent="0.25">
      <c r="B7" s="24" t="s">
        <v>13</v>
      </c>
      <c r="C7" s="79">
        <v>0.241043065335104</v>
      </c>
    </row>
    <row r="8" spans="1:8" ht="15.75" customHeight="1" x14ac:dyDescent="0.25">
      <c r="B8" s="24" t="s">
        <v>14</v>
      </c>
      <c r="C8" s="79">
        <v>9.0583856836945768E-4</v>
      </c>
    </row>
    <row r="9" spans="1:8" ht="15.75" customHeight="1" x14ac:dyDescent="0.25">
      <c r="B9" s="24" t="s">
        <v>27</v>
      </c>
      <c r="C9" s="79">
        <v>0.23305925081163398</v>
      </c>
    </row>
    <row r="10" spans="1:8" ht="15.75" customHeight="1" x14ac:dyDescent="0.25">
      <c r="B10" s="24" t="s">
        <v>15</v>
      </c>
      <c r="C10" s="79">
        <v>0.17777970898443818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5.14806740305956E-2</v>
      </c>
      <c r="D14" s="79">
        <v>5.14806740305956E-2</v>
      </c>
      <c r="E14" s="79">
        <v>4.8193620123996403E-2</v>
      </c>
      <c r="F14" s="79">
        <v>4.8193620123996403E-2</v>
      </c>
    </row>
    <row r="15" spans="1:8" ht="15.75" customHeight="1" x14ac:dyDescent="0.25">
      <c r="B15" s="24" t="s">
        <v>16</v>
      </c>
      <c r="C15" s="79">
        <v>0.19074776089003201</v>
      </c>
      <c r="D15" s="79">
        <v>0.19074776089003201</v>
      </c>
      <c r="E15" s="79">
        <v>0.12895342074386901</v>
      </c>
      <c r="F15" s="79">
        <v>0.12895342074386901</v>
      </c>
    </row>
    <row r="16" spans="1:8" ht="15.75" customHeight="1" x14ac:dyDescent="0.25">
      <c r="B16" s="24" t="s">
        <v>17</v>
      </c>
      <c r="C16" s="79">
        <v>2.6570555156406699E-2</v>
      </c>
      <c r="D16" s="79">
        <v>2.6570555156406699E-2</v>
      </c>
      <c r="E16" s="79">
        <v>2.2253849366305801E-2</v>
      </c>
      <c r="F16" s="79">
        <v>2.2253849366305801E-2</v>
      </c>
    </row>
    <row r="17" spans="1:8" ht="15.75" customHeight="1" x14ac:dyDescent="0.25">
      <c r="B17" s="24" t="s">
        <v>18</v>
      </c>
      <c r="C17" s="79">
        <v>7.1700899200864899E-5</v>
      </c>
      <c r="D17" s="79">
        <v>7.1700899200864899E-5</v>
      </c>
      <c r="E17" s="79">
        <v>1.68631071666596E-4</v>
      </c>
      <c r="F17" s="79">
        <v>1.68631071666596E-4</v>
      </c>
    </row>
    <row r="18" spans="1:8" ht="15.75" customHeight="1" x14ac:dyDescent="0.25">
      <c r="B18" s="24" t="s">
        <v>19</v>
      </c>
      <c r="C18" s="79">
        <v>9.9555794117310603E-4</v>
      </c>
      <c r="D18" s="79">
        <v>9.9555794117310603E-4</v>
      </c>
      <c r="E18" s="79">
        <v>1.68936313032963E-3</v>
      </c>
      <c r="F18" s="79">
        <v>1.68936313032963E-3</v>
      </c>
    </row>
    <row r="19" spans="1:8" ht="15.75" customHeight="1" x14ac:dyDescent="0.25">
      <c r="B19" s="24" t="s">
        <v>20</v>
      </c>
      <c r="C19" s="79">
        <v>5.6119387654886797E-3</v>
      </c>
      <c r="D19" s="79">
        <v>5.6119387654886797E-3</v>
      </c>
      <c r="E19" s="79">
        <v>2.0461518471055801E-3</v>
      </c>
      <c r="F19" s="79">
        <v>2.0461518471055801E-3</v>
      </c>
    </row>
    <row r="20" spans="1:8" ht="15.75" customHeight="1" x14ac:dyDescent="0.25">
      <c r="B20" s="24" t="s">
        <v>21</v>
      </c>
      <c r="C20" s="79">
        <v>8.6149111247847306E-3</v>
      </c>
      <c r="D20" s="79">
        <v>8.6149111247847306E-3</v>
      </c>
      <c r="E20" s="79">
        <v>1.1857557023466501E-2</v>
      </c>
      <c r="F20" s="79">
        <v>1.1857557023466501E-2</v>
      </c>
    </row>
    <row r="21" spans="1:8" ht="15.75" customHeight="1" x14ac:dyDescent="0.25">
      <c r="B21" s="24" t="s">
        <v>22</v>
      </c>
      <c r="C21" s="79">
        <v>8.7531988436839597E-2</v>
      </c>
      <c r="D21" s="79">
        <v>8.7531988436839597E-2</v>
      </c>
      <c r="E21" s="79">
        <v>0.262831892505347</v>
      </c>
      <c r="F21" s="79">
        <v>0.262831892505347</v>
      </c>
    </row>
    <row r="22" spans="1:8" ht="15.75" customHeight="1" x14ac:dyDescent="0.25">
      <c r="B22" s="24" t="s">
        <v>23</v>
      </c>
      <c r="C22" s="79">
        <v>0.62837491275547863</v>
      </c>
      <c r="D22" s="79">
        <v>0.62837491275547863</v>
      </c>
      <c r="E22" s="79">
        <v>0.52200551418791341</v>
      </c>
      <c r="F22" s="79">
        <v>0.52200551418791341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3.6499999999999998E-2</v>
      </c>
    </row>
    <row r="27" spans="1:8" ht="15.75" customHeight="1" x14ac:dyDescent="0.25">
      <c r="B27" s="24" t="s">
        <v>39</v>
      </c>
      <c r="C27" s="79">
        <v>2.0199999999999999E-2</v>
      </c>
    </row>
    <row r="28" spans="1:8" ht="15.75" customHeight="1" x14ac:dyDescent="0.25">
      <c r="B28" s="24" t="s">
        <v>40</v>
      </c>
      <c r="C28" s="79">
        <v>0.1216</v>
      </c>
    </row>
    <row r="29" spans="1:8" ht="15.75" customHeight="1" x14ac:dyDescent="0.25">
      <c r="B29" s="24" t="s">
        <v>41</v>
      </c>
      <c r="C29" s="79">
        <v>0.27379999999999999</v>
      </c>
    </row>
    <row r="30" spans="1:8" ht="15.75" customHeight="1" x14ac:dyDescent="0.25">
      <c r="B30" s="24" t="s">
        <v>42</v>
      </c>
      <c r="C30" s="79">
        <v>4.9000000000000002E-2</v>
      </c>
    </row>
    <row r="31" spans="1:8" ht="15.75" customHeight="1" x14ac:dyDescent="0.25">
      <c r="B31" s="24" t="s">
        <v>43</v>
      </c>
      <c r="C31" s="79">
        <v>9.9600000000000008E-2</v>
      </c>
    </row>
    <row r="32" spans="1:8" ht="15.75" customHeight="1" x14ac:dyDescent="0.25">
      <c r="B32" s="24" t="s">
        <v>44</v>
      </c>
      <c r="C32" s="79">
        <v>4.4600000000000001E-2</v>
      </c>
    </row>
    <row r="33" spans="2:3" ht="15.75" customHeight="1" x14ac:dyDescent="0.25">
      <c r="B33" s="24" t="s">
        <v>45</v>
      </c>
      <c r="C33" s="79">
        <v>9.3699999999999992E-2</v>
      </c>
    </row>
    <row r="34" spans="2:3" ht="15.75" customHeight="1" x14ac:dyDescent="0.25">
      <c r="B34" s="24" t="s">
        <v>46</v>
      </c>
      <c r="C34" s="79">
        <v>0.2609999999977648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0.73268287939529675</v>
      </c>
      <c r="D2" s="80">
        <v>0.73268287939529675</v>
      </c>
      <c r="E2" s="80">
        <v>0.65500096536283192</v>
      </c>
      <c r="F2" s="80">
        <v>0.52610652984542217</v>
      </c>
      <c r="G2" s="80">
        <v>0.54760897898383365</v>
      </c>
    </row>
    <row r="3" spans="1:15" ht="15.75" customHeight="1" x14ac:dyDescent="0.25">
      <c r="A3" s="5"/>
      <c r="B3" s="11" t="s">
        <v>118</v>
      </c>
      <c r="C3" s="80">
        <v>0.16978030860470325</v>
      </c>
      <c r="D3" s="80">
        <v>0.16978030860470325</v>
      </c>
      <c r="E3" s="80">
        <v>0.25176913063716816</v>
      </c>
      <c r="F3" s="80">
        <v>0.31827437015457793</v>
      </c>
      <c r="G3" s="80">
        <v>0.32574162101616627</v>
      </c>
    </row>
    <row r="4" spans="1:15" ht="15.75" customHeight="1" x14ac:dyDescent="0.25">
      <c r="A4" s="5"/>
      <c r="B4" s="11" t="s">
        <v>116</v>
      </c>
      <c r="C4" s="81">
        <v>6.5927659962962973E-2</v>
      </c>
      <c r="D4" s="81">
        <v>6.5927659962962973E-2</v>
      </c>
      <c r="E4" s="81">
        <v>6.9186402442105263E-2</v>
      </c>
      <c r="F4" s="81">
        <v>0.11598027264150944</v>
      </c>
      <c r="G4" s="81">
        <v>0.10569987518796993</v>
      </c>
    </row>
    <row r="5" spans="1:15" ht="15.75" customHeight="1" x14ac:dyDescent="0.25">
      <c r="A5" s="5"/>
      <c r="B5" s="11" t="s">
        <v>119</v>
      </c>
      <c r="C5" s="81">
        <v>3.1609152037037042E-2</v>
      </c>
      <c r="D5" s="81">
        <v>3.1609152037037042E-2</v>
      </c>
      <c r="E5" s="81">
        <v>2.4043501557894739E-2</v>
      </c>
      <c r="F5" s="81">
        <v>3.9638827358490572E-2</v>
      </c>
      <c r="G5" s="81">
        <v>2.0949524812030076E-2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0.8615091639703476</v>
      </c>
      <c r="D8" s="80">
        <v>0.8615091639703476</v>
      </c>
      <c r="E8" s="80">
        <v>0.90139071605358956</v>
      </c>
      <c r="F8" s="80">
        <v>0.9258189105252016</v>
      </c>
      <c r="G8" s="80">
        <v>0.92826976857200394</v>
      </c>
    </row>
    <row r="9" spans="1:15" ht="15.75" customHeight="1" x14ac:dyDescent="0.25">
      <c r="B9" s="7" t="s">
        <v>121</v>
      </c>
      <c r="C9" s="80">
        <v>0.11480133702965235</v>
      </c>
      <c r="D9" s="80">
        <v>0.11480133702965235</v>
      </c>
      <c r="E9" s="80">
        <v>8.8038160946410537E-2</v>
      </c>
      <c r="F9" s="80">
        <v>6.5987092974798392E-2</v>
      </c>
      <c r="G9" s="80">
        <v>6.5018895427995979E-2</v>
      </c>
    </row>
    <row r="10" spans="1:15" ht="15.75" customHeight="1" x14ac:dyDescent="0.25">
      <c r="B10" s="7" t="s">
        <v>122</v>
      </c>
      <c r="C10" s="81">
        <v>1.5440636400000001E-2</v>
      </c>
      <c r="D10" s="81">
        <v>1.5440636400000001E-2</v>
      </c>
      <c r="E10" s="81">
        <v>8.8189797999999996E-3</v>
      </c>
      <c r="F10" s="81">
        <v>7.0526313000000007E-3</v>
      </c>
      <c r="G10" s="81">
        <v>5.9001169066666666E-3</v>
      </c>
    </row>
    <row r="11" spans="1:15" ht="15.75" customHeight="1" x14ac:dyDescent="0.25">
      <c r="B11" s="7" t="s">
        <v>123</v>
      </c>
      <c r="C11" s="81">
        <v>8.2488626000000002E-3</v>
      </c>
      <c r="D11" s="81">
        <v>8.2488626000000002E-3</v>
      </c>
      <c r="E11" s="81">
        <v>1.7521432000000001E-3</v>
      </c>
      <c r="F11" s="81">
        <v>1.1413652000000002E-3</v>
      </c>
      <c r="G11" s="81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0.33551805199999996</v>
      </c>
      <c r="D14" s="82">
        <v>0.31433103722400002</v>
      </c>
      <c r="E14" s="82">
        <v>0.31433103722400002</v>
      </c>
      <c r="F14" s="82">
        <v>9.9518045944200009E-2</v>
      </c>
      <c r="G14" s="82">
        <v>9.9518045944200009E-2</v>
      </c>
      <c r="H14" s="83">
        <v>0.27200000000000002</v>
      </c>
      <c r="I14" s="83">
        <v>0.27200000000000002</v>
      </c>
      <c r="J14" s="83">
        <v>0.27200000000000002</v>
      </c>
      <c r="K14" s="83">
        <v>0.27200000000000002</v>
      </c>
      <c r="L14" s="83">
        <v>5.1024253721499997E-2</v>
      </c>
      <c r="M14" s="83">
        <v>9.3999605727850002E-2</v>
      </c>
      <c r="N14" s="83">
        <v>0.10032927103095</v>
      </c>
      <c r="O14" s="83">
        <v>0.102498964774</v>
      </c>
    </row>
    <row r="15" spans="1:15" ht="15.75" customHeight="1" x14ac:dyDescent="0.25">
      <c r="B15" s="16" t="s">
        <v>68</v>
      </c>
      <c r="C15" s="80">
        <f>iron_deficiency_anaemia*C14</f>
        <v>0.20144113807398242</v>
      </c>
      <c r="D15" s="80">
        <f t="shared" ref="D15:O15" si="0">iron_deficiency_anaemia*D14</f>
        <v>0.18872070069832755</v>
      </c>
      <c r="E15" s="80">
        <f t="shared" si="0"/>
        <v>0.18872070069832755</v>
      </c>
      <c r="F15" s="80">
        <f t="shared" si="0"/>
        <v>5.9749477902603348E-2</v>
      </c>
      <c r="G15" s="80">
        <f t="shared" si="0"/>
        <v>5.9749477902603348E-2</v>
      </c>
      <c r="H15" s="80">
        <f t="shared" si="0"/>
        <v>0.16330563804096962</v>
      </c>
      <c r="I15" s="80">
        <f t="shared" si="0"/>
        <v>0.16330563804096962</v>
      </c>
      <c r="J15" s="80">
        <f t="shared" si="0"/>
        <v>0.16330563804096962</v>
      </c>
      <c r="K15" s="80">
        <f t="shared" si="0"/>
        <v>0.16330563804096962</v>
      </c>
      <c r="L15" s="80">
        <f t="shared" si="0"/>
        <v>3.0634368785124544E-2</v>
      </c>
      <c r="M15" s="80">
        <f t="shared" si="0"/>
        <v>5.6436270547743111E-2</v>
      </c>
      <c r="N15" s="80">
        <f t="shared" si="0"/>
        <v>6.0236528014318606E-2</v>
      </c>
      <c r="O15" s="80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0.43</v>
      </c>
      <c r="D2" s="81">
        <v>0.43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7.0000000000000007E-2</v>
      </c>
      <c r="D3" s="81">
        <v>0.109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0.17300000000000001</v>
      </c>
      <c r="D4" s="81">
        <v>0.17300000000000001</v>
      </c>
      <c r="E4" s="81">
        <v>0.60299999999999998</v>
      </c>
      <c r="F4" s="81">
        <v>0.70250000000000001</v>
      </c>
      <c r="G4" s="81">
        <v>0</v>
      </c>
    </row>
    <row r="5" spans="1:7" x14ac:dyDescent="0.25">
      <c r="B5" s="43" t="s">
        <v>169</v>
      </c>
      <c r="C5" s="80">
        <f>1-SUM(C2:C4)</f>
        <v>0.32699999999999996</v>
      </c>
      <c r="D5" s="80">
        <f>1-SUM(D2:D4)</f>
        <v>0.28799999999999992</v>
      </c>
      <c r="E5" s="80">
        <f>1-SUM(E2:E4)</f>
        <v>0.39700000000000002</v>
      </c>
      <c r="F5" s="80">
        <f>1-SUM(F2:F4)</f>
        <v>0.29749999999999999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0.11846999999999999</v>
      </c>
      <c r="D2" s="143">
        <v>0.11583</v>
      </c>
      <c r="E2" s="143">
        <v>0.11329</v>
      </c>
      <c r="F2" s="143">
        <v>0.11080999999999999</v>
      </c>
      <c r="G2" s="143">
        <v>0.10840999999999999</v>
      </c>
      <c r="H2" s="143">
        <v>0.10608000000000001</v>
      </c>
      <c r="I2" s="143">
        <v>0.10382</v>
      </c>
      <c r="J2" s="143">
        <v>0.10162</v>
      </c>
      <c r="K2" s="143">
        <v>9.9479999999999999E-2</v>
      </c>
      <c r="L2" s="143">
        <v>9.7409999999999997E-2</v>
      </c>
      <c r="M2" s="143">
        <v>9.5399999999999985E-2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8.0300000000000007E-3</v>
      </c>
      <c r="D4" s="143">
        <v>7.7099999999999998E-3</v>
      </c>
      <c r="E4" s="143">
        <v>7.4599999999999996E-3</v>
      </c>
      <c r="F4" s="143">
        <v>7.2199999999999999E-3</v>
      </c>
      <c r="G4" s="143">
        <v>6.9899999999999997E-3</v>
      </c>
      <c r="H4" s="143">
        <v>6.7600000000000004E-3</v>
      </c>
      <c r="I4" s="143">
        <v>6.5500000000000003E-3</v>
      </c>
      <c r="J4" s="143">
        <v>6.3400000000000001E-3</v>
      </c>
      <c r="K4" s="143">
        <v>6.1399999999999996E-3</v>
      </c>
      <c r="L4" s="143">
        <v>5.9499999999999996E-3</v>
      </c>
      <c r="M4" s="143">
        <v>5.77E-3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5.1024253721499997E-2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0.70250000000000001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13.03</v>
      </c>
      <c r="D13" s="142">
        <v>12.675000000000001</v>
      </c>
      <c r="E13" s="142">
        <v>12.343</v>
      </c>
      <c r="F13" s="142">
        <v>12.005000000000001</v>
      </c>
      <c r="G13" s="142">
        <v>11.707000000000001</v>
      </c>
      <c r="H13" s="142">
        <v>11.422000000000001</v>
      </c>
      <c r="I13" s="142">
        <v>11.14</v>
      </c>
      <c r="J13" s="142">
        <v>10.919</v>
      </c>
      <c r="K13" s="142">
        <v>10.615</v>
      </c>
      <c r="L13" s="142">
        <v>10.41</v>
      </c>
      <c r="M13" s="142">
        <v>10.202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0.64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68.627832027235911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40.117680990539711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580.56053854484037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1.365047757601507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1.7171467050216054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1.7171467050216054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1.7171467050216054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1.7171467050216054</v>
      </c>
      <c r="E13" s="86" t="s">
        <v>202</v>
      </c>
    </row>
    <row r="14" spans="1:5" ht="15.75" customHeight="1" x14ac:dyDescent="0.25">
      <c r="A14" s="11" t="s">
        <v>187</v>
      </c>
      <c r="B14" s="85">
        <v>0.80700000000000005</v>
      </c>
      <c r="C14" s="85">
        <v>0.95</v>
      </c>
      <c r="D14" s="148">
        <v>13.249980434335622</v>
      </c>
      <c r="E14" s="86" t="s">
        <v>202</v>
      </c>
    </row>
    <row r="15" spans="1:5" ht="15.75" customHeight="1" x14ac:dyDescent="0.25">
      <c r="A15" s="11" t="s">
        <v>209</v>
      </c>
      <c r="B15" s="85">
        <v>0.80700000000000005</v>
      </c>
      <c r="C15" s="85">
        <v>0.95</v>
      </c>
      <c r="D15" s="148">
        <v>13.249980434335622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0.95674623423097094</v>
      </c>
      <c r="E17" s="86" t="s">
        <v>202</v>
      </c>
    </row>
    <row r="18" spans="1:5" ht="16.05" customHeight="1" x14ac:dyDescent="0.25">
      <c r="A18" s="52" t="s">
        <v>173</v>
      </c>
      <c r="B18" s="85">
        <v>0.72299999999999998</v>
      </c>
      <c r="C18" s="85">
        <v>0.95</v>
      </c>
      <c r="D18" s="148">
        <v>13.333990390111007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15.80934844874062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22.989918807715906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4.4279632813135015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18.812342372811546</v>
      </c>
      <c r="E24" s="86" t="s">
        <v>202</v>
      </c>
    </row>
    <row r="25" spans="1:5" ht="15.75" customHeight="1" x14ac:dyDescent="0.25">
      <c r="A25" s="52" t="s">
        <v>87</v>
      </c>
      <c r="B25" s="85">
        <v>0.65700000000000003</v>
      </c>
      <c r="C25" s="85">
        <v>0.95</v>
      </c>
      <c r="D25" s="148">
        <v>18.811424588973377</v>
      </c>
      <c r="E25" s="86" t="s">
        <v>202</v>
      </c>
    </row>
    <row r="26" spans="1:5" ht="15.75" customHeight="1" x14ac:dyDescent="0.25">
      <c r="A26" s="52" t="s">
        <v>137</v>
      </c>
      <c r="B26" s="85">
        <v>0.80700000000000005</v>
      </c>
      <c r="C26" s="85">
        <v>0.95</v>
      </c>
      <c r="D26" s="148">
        <v>5.7540354320378144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8.9244735744192312</v>
      </c>
      <c r="E27" s="86" t="s">
        <v>202</v>
      </c>
    </row>
    <row r="28" spans="1:5" ht="15.75" customHeight="1" x14ac:dyDescent="0.25">
      <c r="A28" s="52" t="s">
        <v>84</v>
      </c>
      <c r="B28" s="85">
        <v>0.54100000000000004</v>
      </c>
      <c r="C28" s="85">
        <v>0.95</v>
      </c>
      <c r="D28" s="148">
        <v>1.025691157676186</v>
      </c>
      <c r="E28" s="86" t="s">
        <v>202</v>
      </c>
    </row>
    <row r="29" spans="1:5" ht="15.75" customHeight="1" x14ac:dyDescent="0.25">
      <c r="A29" s="52" t="s">
        <v>58</v>
      </c>
      <c r="B29" s="85">
        <v>0.72299999999999998</v>
      </c>
      <c r="C29" s="85">
        <v>0.95</v>
      </c>
      <c r="D29" s="148">
        <v>137.83733365130874</v>
      </c>
      <c r="E29" s="86" t="s">
        <v>202</v>
      </c>
    </row>
    <row r="30" spans="1:5" ht="15.75" customHeight="1" x14ac:dyDescent="0.25">
      <c r="A30" s="52" t="s">
        <v>67</v>
      </c>
      <c r="B30" s="85">
        <v>1E-3</v>
      </c>
      <c r="C30" s="85">
        <v>0.95</v>
      </c>
      <c r="D30" s="148">
        <v>286.17273162334283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286.17273162334283</v>
      </c>
      <c r="E31" s="86" t="s">
        <v>202</v>
      </c>
    </row>
    <row r="32" spans="1:5" ht="15.45" customHeight="1" x14ac:dyDescent="0.25">
      <c r="A32" s="52" t="s">
        <v>28</v>
      </c>
      <c r="B32" s="85">
        <v>0.44400000000000001</v>
      </c>
      <c r="C32" s="85">
        <v>0.95</v>
      </c>
      <c r="D32" s="148">
        <v>2.0787369710308385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0.53400000000000003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0.81099999999999994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0.91400000000000003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2.1494548009069581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2.0998591771452784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2020-07-16T02:38:22Z</dcterms:modified>
</cp:coreProperties>
</file>